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AB96376-6DC4-4576-BF02-C13FC9139683}" xr6:coauthVersionLast="46" xr6:coauthVersionMax="46" xr10:uidLastSave="{00000000-0000-0000-0000-000000000000}"/>
  <bookViews>
    <workbookView xWindow="-120" yWindow="-120" windowWidth="20730" windowHeight="11160" xr2:uid="{7060BDF2-5A81-4C3F-8F65-B3DEF2DB6DF4}"/>
  </bookViews>
  <sheets>
    <sheet name="Income and expendiure to dat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G3" i="1" s="1"/>
  <c r="J3" i="1"/>
  <c r="J4" i="1"/>
  <c r="E5" i="1"/>
  <c r="G5" i="1" s="1"/>
  <c r="J5" i="1"/>
  <c r="E6" i="1"/>
  <c r="G6" i="1" s="1"/>
  <c r="J6" i="1"/>
  <c r="D7" i="1"/>
  <c r="E7" i="1"/>
  <c r="E8" i="1" s="1"/>
  <c r="F7" i="1"/>
  <c r="G7" i="1" s="1"/>
  <c r="J7" i="1"/>
  <c r="D8" i="1"/>
  <c r="D15" i="1" s="1"/>
  <c r="J8" i="1"/>
  <c r="J9" i="1"/>
  <c r="G12" i="1"/>
  <c r="J12" i="1"/>
  <c r="J13" i="1"/>
  <c r="D14" i="1"/>
  <c r="E14" i="1"/>
  <c r="F14" i="1"/>
  <c r="G14" i="1"/>
  <c r="J14" i="1"/>
  <c r="J15" i="1" s="1"/>
  <c r="E15" i="1"/>
  <c r="F15" i="1"/>
  <c r="G15" i="1"/>
  <c r="I15" i="1"/>
  <c r="G19" i="1"/>
  <c r="J19" i="1"/>
  <c r="G20" i="1"/>
  <c r="J20" i="1"/>
  <c r="D21" i="1"/>
  <c r="E21" i="1"/>
  <c r="G21" i="1" s="1"/>
  <c r="F21" i="1"/>
  <c r="I21" i="1"/>
  <c r="J21" i="1"/>
  <c r="E23" i="1"/>
  <c r="G23" i="1"/>
  <c r="J23" i="1"/>
  <c r="J32" i="1" s="1"/>
  <c r="E24" i="1"/>
  <c r="G24" i="1" s="1"/>
  <c r="J24" i="1"/>
  <c r="E25" i="1"/>
  <c r="G25" i="1"/>
  <c r="J25" i="1"/>
  <c r="E26" i="1"/>
  <c r="G26" i="1" s="1"/>
  <c r="J26" i="1"/>
  <c r="E27" i="1"/>
  <c r="G27" i="1"/>
  <c r="J27" i="1"/>
  <c r="E28" i="1"/>
  <c r="G28" i="1" s="1"/>
  <c r="J28" i="1"/>
  <c r="E29" i="1"/>
  <c r="G29" i="1"/>
  <c r="J29" i="1"/>
  <c r="E30" i="1"/>
  <c r="G30" i="1" s="1"/>
  <c r="J30" i="1"/>
  <c r="E31" i="1"/>
  <c r="G31" i="1"/>
  <c r="J31" i="1"/>
  <c r="D32" i="1"/>
  <c r="D42" i="1" s="1"/>
  <c r="F32" i="1"/>
  <c r="I32" i="1"/>
  <c r="I42" i="1" s="1"/>
  <c r="I50" i="1" s="1"/>
  <c r="G34" i="1"/>
  <c r="J34" i="1"/>
  <c r="J38" i="1" s="1"/>
  <c r="E35" i="1"/>
  <c r="G35" i="1" s="1"/>
  <c r="J35" i="1"/>
  <c r="E36" i="1"/>
  <c r="G36" i="1" s="1"/>
  <c r="J36" i="1"/>
  <c r="E37" i="1"/>
  <c r="G37" i="1"/>
  <c r="J37" i="1"/>
  <c r="D38" i="1"/>
  <c r="F38" i="1"/>
  <c r="I38" i="1"/>
  <c r="G40" i="1"/>
  <c r="J40" i="1"/>
  <c r="F42" i="1"/>
  <c r="G45" i="1"/>
  <c r="J45" i="1"/>
  <c r="J48" i="1" s="1"/>
  <c r="E46" i="1"/>
  <c r="G46" i="1"/>
  <c r="J46" i="1"/>
  <c r="E47" i="1"/>
  <c r="G47" i="1" s="1"/>
  <c r="J47" i="1"/>
  <c r="D48" i="1"/>
  <c r="D50" i="1" s="1"/>
  <c r="F48" i="1"/>
  <c r="I48" i="1"/>
  <c r="F50" i="1"/>
  <c r="J42" i="1" l="1"/>
  <c r="J50" i="1" s="1"/>
  <c r="E38" i="1"/>
  <c r="E48" i="1"/>
  <c r="E32" i="1"/>
  <c r="G32" i="1" s="1"/>
  <c r="F8" i="1"/>
  <c r="G8" i="1" s="1"/>
  <c r="G48" i="1" l="1"/>
  <c r="E42" i="1"/>
  <c r="G42" i="1" s="1"/>
  <c r="G38" i="1"/>
  <c r="E50" i="1" l="1"/>
  <c r="G50" i="1" s="1"/>
</calcChain>
</file>

<file path=xl/sharedStrings.xml><?xml version="1.0" encoding="utf-8"?>
<sst xmlns="http://schemas.openxmlformats.org/spreadsheetml/2006/main" count="59" uniqueCount="48">
  <si>
    <t>Detail</t>
  </si>
  <si>
    <t>Actual 2018/19</t>
  </si>
  <si>
    <t>Budget 2019/20</t>
  </si>
  <si>
    <t>2018/2019</t>
  </si>
  <si>
    <t>2019/20</t>
  </si>
  <si>
    <t>Amount over/under budget to date</t>
  </si>
  <si>
    <t>Budget 20/21</t>
  </si>
  <si>
    <t>Actual to date</t>
  </si>
  <si>
    <t>RECEIPTS</t>
  </si>
  <si>
    <t>£</t>
  </si>
  <si>
    <t>Precept</t>
  </si>
  <si>
    <t>Other Receipts - regular</t>
  </si>
  <si>
    <t>Council Tax Support Grant</t>
  </si>
  <si>
    <t>New Homes Bonus</t>
  </si>
  <si>
    <t>Total Receipts - regular items</t>
  </si>
  <si>
    <t>Other Receipts - non recurring</t>
  </si>
  <si>
    <t>HMRC - VAT return</t>
  </si>
  <si>
    <t>S106 payments</t>
  </si>
  <si>
    <t>Total Receipts - non recurring</t>
  </si>
  <si>
    <t>TOTAL RECEIPTS</t>
  </si>
  <si>
    <t>PAYMENTS</t>
  </si>
  <si>
    <t>Staff Costs</t>
  </si>
  <si>
    <t>Clerk's Salary</t>
  </si>
  <si>
    <t>Payroll Admin</t>
  </si>
  <si>
    <t>Staff Costs total</t>
  </si>
  <si>
    <t>Other Payments - Admin</t>
  </si>
  <si>
    <t>Admin expenses</t>
  </si>
  <si>
    <t>Clerk recruitment</t>
  </si>
  <si>
    <t>Website hosting, support, annual licence, email</t>
  </si>
  <si>
    <t>Laptop protection - anti virus</t>
  </si>
  <si>
    <t>Room hire for council meetings</t>
  </si>
  <si>
    <t>Insurance</t>
  </si>
  <si>
    <t>Subscriptions (LRALC/NALC/Data Protection)</t>
  </si>
  <si>
    <t>Training</t>
  </si>
  <si>
    <t>Election Fee BDC</t>
  </si>
  <si>
    <t>Other payments - grounds maintenance</t>
  </si>
  <si>
    <t xml:space="preserve">Playground inspection </t>
  </si>
  <si>
    <t xml:space="preserve">Bin emptying </t>
  </si>
  <si>
    <t>Grass cutting /maintenance</t>
  </si>
  <si>
    <t>Parish Maintenance</t>
  </si>
  <si>
    <t>Other payments - grant S137</t>
  </si>
  <si>
    <t>Total payments on regular items</t>
  </si>
  <si>
    <t>Other payments - ad hoc</t>
  </si>
  <si>
    <t>Additional staff costs - website</t>
  </si>
  <si>
    <t>Office Equipment/computer software/hardware</t>
  </si>
  <si>
    <t>Special Projects - Playground Project S106/ Reserves</t>
  </si>
  <si>
    <t>Total payments on non recurring items</t>
  </si>
  <si>
    <t xml:space="preserve">TOTAL PAYMENTS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</si>
</sst>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4" fillId="0" borderId="1" xfId="2" applyFont="1" applyBorder="1"/>
    <xf numFmtId="0" fontId="4" fillId="2" borderId="1" xfId="2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4" fontId="5" fillId="0" borderId="2" xfId="2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6" fillId="0" borderId="1" xfId="2" applyFont="1" applyBorder="1"/>
    <xf numFmtId="0" fontId="4" fillId="2" borderId="1" xfId="2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 wrapText="1"/>
    </xf>
    <xf numFmtId="164" fontId="4" fillId="0" borderId="1" xfId="2" applyNumberFormat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164" fontId="5" fillId="0" borderId="2" xfId="2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7" fillId="0" borderId="1" xfId="2" applyFont="1" applyBorder="1"/>
    <xf numFmtId="3" fontId="7" fillId="2" borderId="1" xfId="1" applyNumberFormat="1" applyFont="1" applyFill="1" applyBorder="1" applyAlignment="1" applyProtection="1"/>
    <xf numFmtId="164" fontId="7" fillId="3" borderId="1" xfId="1" applyNumberFormat="1" applyFont="1" applyFill="1" applyBorder="1" applyAlignment="1" applyProtection="1"/>
    <xf numFmtId="164" fontId="7" fillId="0" borderId="1" xfId="1" applyNumberFormat="1" applyFont="1" applyBorder="1" applyAlignment="1" applyProtection="1"/>
    <xf numFmtId="3" fontId="7" fillId="0" borderId="1" xfId="1" applyNumberFormat="1" applyFont="1" applyBorder="1" applyAlignment="1" applyProtection="1"/>
    <xf numFmtId="164" fontId="8" fillId="0" borderId="2" xfId="1" applyNumberFormat="1" applyFont="1" applyBorder="1" applyAlignment="1" applyProtection="1"/>
    <xf numFmtId="164" fontId="0" fillId="0" borderId="1" xfId="0" applyNumberFormat="1" applyBorder="1"/>
    <xf numFmtId="3" fontId="4" fillId="2" borderId="1" xfId="1" applyNumberFormat="1" applyFont="1" applyFill="1" applyBorder="1" applyAlignment="1" applyProtection="1"/>
    <xf numFmtId="164" fontId="4" fillId="3" borderId="1" xfId="1" applyNumberFormat="1" applyFont="1" applyFill="1" applyBorder="1" applyAlignment="1" applyProtection="1"/>
    <xf numFmtId="164" fontId="4" fillId="0" borderId="1" xfId="1" applyNumberFormat="1" applyFont="1" applyBorder="1" applyAlignment="1" applyProtection="1"/>
    <xf numFmtId="3" fontId="4" fillId="0" borderId="1" xfId="1" applyNumberFormat="1" applyFont="1" applyBorder="1" applyAlignment="1" applyProtection="1"/>
    <xf numFmtId="164" fontId="5" fillId="0" borderId="2" xfId="1" applyNumberFormat="1" applyFont="1" applyBorder="1" applyAlignment="1" applyProtection="1"/>
    <xf numFmtId="0" fontId="4" fillId="2" borderId="1" xfId="2" applyFont="1" applyFill="1" applyBorder="1"/>
    <xf numFmtId="164" fontId="4" fillId="3" borderId="1" xfId="2" applyNumberFormat="1" applyFont="1" applyFill="1" applyBorder="1"/>
    <xf numFmtId="164" fontId="4" fillId="0" borderId="1" xfId="2" applyNumberFormat="1" applyFont="1" applyBorder="1"/>
    <xf numFmtId="164" fontId="5" fillId="0" borderId="2" xfId="2" applyNumberFormat="1" applyFont="1" applyBorder="1"/>
    <xf numFmtId="0" fontId="7" fillId="2" borderId="1" xfId="2" applyFont="1" applyFill="1" applyBorder="1"/>
    <xf numFmtId="164" fontId="7" fillId="3" borderId="1" xfId="2" applyNumberFormat="1" applyFont="1" applyFill="1" applyBorder="1"/>
    <xf numFmtId="164" fontId="7" fillId="0" borderId="1" xfId="2" applyNumberFormat="1" applyFont="1" applyBorder="1"/>
    <xf numFmtId="164" fontId="8" fillId="0" borderId="2" xfId="2" applyNumberFormat="1" applyFont="1" applyBorder="1"/>
    <xf numFmtId="164" fontId="9" fillId="3" borderId="1" xfId="2" applyNumberFormat="1" applyFont="1" applyFill="1" applyBorder="1"/>
    <xf numFmtId="0" fontId="7" fillId="0" borderId="3" xfId="2" applyFont="1" applyBorder="1"/>
    <xf numFmtId="0" fontId="7" fillId="2" borderId="3" xfId="2" applyFont="1" applyFill="1" applyBorder="1"/>
    <xf numFmtId="164" fontId="9" fillId="3" borderId="3" xfId="2" applyNumberFormat="1" applyFont="1" applyFill="1" applyBorder="1"/>
    <xf numFmtId="164" fontId="7" fillId="0" borderId="3" xfId="1" applyNumberFormat="1" applyFont="1" applyBorder="1" applyAlignment="1" applyProtection="1"/>
    <xf numFmtId="164" fontId="7" fillId="3" borderId="3" xfId="1" applyNumberFormat="1" applyFont="1" applyFill="1" applyBorder="1" applyAlignment="1" applyProtection="1"/>
    <xf numFmtId="3" fontId="7" fillId="0" borderId="3" xfId="1" applyNumberFormat="1" applyFont="1" applyBorder="1" applyAlignment="1" applyProtection="1"/>
    <xf numFmtId="164" fontId="8" fillId="0" borderId="4" xfId="1" applyNumberFormat="1" applyFont="1" applyBorder="1" applyAlignment="1" applyProtection="1"/>
    <xf numFmtId="0" fontId="4" fillId="0" borderId="3" xfId="2" applyFont="1" applyBorder="1"/>
    <xf numFmtId="3" fontId="7" fillId="2" borderId="3" xfId="1" applyNumberFormat="1" applyFont="1" applyFill="1" applyBorder="1" applyAlignment="1" applyProtection="1"/>
    <xf numFmtId="0" fontId="4" fillId="0" borderId="5" xfId="2" applyFont="1" applyBorder="1"/>
    <xf numFmtId="3" fontId="4" fillId="2" borderId="6" xfId="1" applyNumberFormat="1" applyFont="1" applyFill="1" applyBorder="1" applyAlignment="1" applyProtection="1"/>
    <xf numFmtId="164" fontId="4" fillId="3" borderId="7" xfId="1" applyNumberFormat="1" applyFont="1" applyFill="1" applyBorder="1" applyAlignment="1" applyProtection="1"/>
    <xf numFmtId="164" fontId="4" fillId="0" borderId="6" xfId="1" applyNumberFormat="1" applyFont="1" applyBorder="1" applyAlignment="1" applyProtection="1"/>
    <xf numFmtId="164" fontId="4" fillId="3" borderId="6" xfId="1" applyNumberFormat="1" applyFont="1" applyFill="1" applyBorder="1" applyAlignment="1" applyProtection="1"/>
    <xf numFmtId="3" fontId="4" fillId="0" borderId="6" xfId="1" applyNumberFormat="1" applyFont="1" applyBorder="1" applyAlignment="1" applyProtection="1"/>
    <xf numFmtId="164" fontId="5" fillId="0" borderId="8" xfId="1" applyNumberFormat="1" applyFont="1" applyBorder="1" applyAlignment="1" applyProtection="1"/>
    <xf numFmtId="0" fontId="4" fillId="0" borderId="9" xfId="2" applyFont="1" applyBorder="1"/>
    <xf numFmtId="3" fontId="4" fillId="2" borderId="9" xfId="1" applyNumberFormat="1" applyFont="1" applyFill="1" applyBorder="1" applyAlignment="1" applyProtection="1"/>
    <xf numFmtId="164" fontId="4" fillId="3" borderId="9" xfId="1" applyNumberFormat="1" applyFont="1" applyFill="1" applyBorder="1" applyAlignment="1" applyProtection="1"/>
    <xf numFmtId="164" fontId="4" fillId="0" borderId="9" xfId="1" applyNumberFormat="1" applyFont="1" applyBorder="1" applyAlignment="1" applyProtection="1"/>
    <xf numFmtId="3" fontId="4" fillId="0" borderId="9" xfId="1" applyNumberFormat="1" applyFont="1" applyBorder="1" applyAlignment="1" applyProtection="1"/>
    <xf numFmtId="164" fontId="5" fillId="0" borderId="10" xfId="1" applyNumberFormat="1" applyFont="1" applyBorder="1" applyAlignment="1" applyProtection="1"/>
    <xf numFmtId="0" fontId="10" fillId="0" borderId="1" xfId="2" applyFont="1" applyBorder="1"/>
    <xf numFmtId="3" fontId="7" fillId="2" borderId="6" xfId="1" applyNumberFormat="1" applyFont="1" applyFill="1" applyBorder="1" applyAlignment="1" applyProtection="1"/>
    <xf numFmtId="164" fontId="7" fillId="3" borderId="6" xfId="1" applyNumberFormat="1" applyFont="1" applyFill="1" applyBorder="1" applyAlignment="1" applyProtection="1"/>
    <xf numFmtId="164" fontId="7" fillId="0" borderId="6" xfId="1" applyNumberFormat="1" applyFont="1" applyFill="1" applyBorder="1" applyAlignment="1" applyProtection="1"/>
    <xf numFmtId="3" fontId="7" fillId="0" borderId="6" xfId="1" applyNumberFormat="1" applyFont="1" applyFill="1" applyBorder="1" applyAlignment="1" applyProtection="1"/>
    <xf numFmtId="164" fontId="5" fillId="0" borderId="8" xfId="1" applyNumberFormat="1" applyFont="1" applyFill="1" applyBorder="1" applyAlignment="1" applyProtection="1"/>
    <xf numFmtId="0" fontId="7" fillId="2" borderId="9" xfId="2" applyFont="1" applyFill="1" applyBorder="1"/>
    <xf numFmtId="164" fontId="7" fillId="3" borderId="9" xfId="2" applyNumberFormat="1" applyFont="1" applyFill="1" applyBorder="1"/>
    <xf numFmtId="164" fontId="7" fillId="0" borderId="9" xfId="2" applyNumberFormat="1" applyFont="1" applyBorder="1"/>
    <xf numFmtId="0" fontId="7" fillId="0" borderId="9" xfId="2" applyFont="1" applyBorder="1"/>
    <xf numFmtId="164" fontId="8" fillId="0" borderId="10" xfId="2" applyNumberFormat="1" applyFont="1" applyBorder="1"/>
    <xf numFmtId="164" fontId="7" fillId="0" borderId="6" xfId="1" applyNumberFormat="1" applyFont="1" applyBorder="1" applyAlignment="1" applyProtection="1"/>
    <xf numFmtId="3" fontId="7" fillId="0" borderId="6" xfId="1" applyNumberFormat="1" applyFont="1" applyBorder="1" applyAlignment="1" applyProtection="1"/>
    <xf numFmtId="164" fontId="7" fillId="3" borderId="3" xfId="2" applyNumberFormat="1" applyFont="1" applyFill="1" applyBorder="1"/>
    <xf numFmtId="164" fontId="7" fillId="0" borderId="3" xfId="2" applyNumberFormat="1" applyFont="1" applyBorder="1"/>
    <xf numFmtId="164" fontId="8" fillId="0" borderId="4" xfId="2" applyNumberFormat="1" applyFont="1" applyBorder="1"/>
    <xf numFmtId="164" fontId="0" fillId="0" borderId="3" xfId="0" applyNumberFormat="1" applyBorder="1"/>
    <xf numFmtId="164" fontId="2" fillId="0" borderId="11" xfId="0" applyNumberFormat="1" applyFont="1" applyBorder="1"/>
    <xf numFmtId="164" fontId="0" fillId="0" borderId="9" xfId="0" applyNumberFormat="1" applyBorder="1"/>
    <xf numFmtId="0" fontId="0" fillId="0" borderId="1" xfId="0" applyBorder="1"/>
    <xf numFmtId="164" fontId="5" fillId="0" borderId="1" xfId="1" applyNumberFormat="1" applyFont="1" applyBorder="1" applyAlignment="1" applyProtection="1"/>
  </cellXfs>
  <cellStyles count="3">
    <cellStyle name="Comma" xfId="1" builtinId="3"/>
    <cellStyle name="Normal" xfId="0" builtinId="0"/>
    <cellStyle name="Normal 2" xfId="2" xr:uid="{361D9DAE-EF92-4287-97EB-A6D6C749CDB7}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ilby%20Files%2008.12.20/Finance/Accounts%20&amp;%20Bank%20Recs/Cash%20Book,Budget%20&amp;%20Bank%20Recs%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Book until Financial End"/>
      <sheetName val="Budget to date"/>
      <sheetName val="Bank Rec Master"/>
      <sheetName val="Drop Downs"/>
    </sheetNames>
    <sheetDataSet>
      <sheetData sheetId="0">
        <row r="1">
          <cell r="D1" t="str">
            <v>Budget area</v>
          </cell>
          <cell r="F1" t="str">
            <v>PRECEPT</v>
          </cell>
          <cell r="H1" t="str">
            <v>TOTAL</v>
          </cell>
        </row>
        <row r="2">
          <cell r="D2" t="str">
            <v>Precept</v>
          </cell>
          <cell r="F2">
            <v>3197</v>
          </cell>
          <cell r="H2">
            <v>3197</v>
          </cell>
        </row>
        <row r="3">
          <cell r="D3" t="str">
            <v>Precept</v>
          </cell>
          <cell r="F3">
            <v>3197</v>
          </cell>
          <cell r="H3">
            <v>3197</v>
          </cell>
        </row>
        <row r="4">
          <cell r="H4">
            <v>2367.09</v>
          </cell>
        </row>
        <row r="6">
          <cell r="H6">
            <v>8761.09</v>
          </cell>
        </row>
        <row r="10">
          <cell r="F10" t="str">
            <v>NET</v>
          </cell>
          <cell r="H10" t="str">
            <v>TOTAL</v>
          </cell>
        </row>
        <row r="11">
          <cell r="D11" t="str">
            <v>Parish Maintenance</v>
          </cell>
          <cell r="F11">
            <v>1450</v>
          </cell>
          <cell r="H11">
            <v>1740</v>
          </cell>
        </row>
        <row r="12">
          <cell r="D12" t="str">
            <v>Website hosting, support, annual licence, email</v>
          </cell>
          <cell r="F12">
            <v>310</v>
          </cell>
          <cell r="H12">
            <v>372</v>
          </cell>
        </row>
        <row r="13">
          <cell r="D13" t="str">
            <v>Subscriptions (LRALC/NALC/Data Protection)</v>
          </cell>
          <cell r="F13">
            <v>157.93</v>
          </cell>
          <cell r="H13">
            <v>157.93</v>
          </cell>
        </row>
        <row r="14">
          <cell r="D14" t="str">
            <v>Clerk's Salary</v>
          </cell>
          <cell r="F14">
            <v>174.62</v>
          </cell>
          <cell r="H14">
            <v>174.62</v>
          </cell>
        </row>
        <row r="15">
          <cell r="D15" t="str">
            <v>Admin expenses</v>
          </cell>
          <cell r="F15">
            <v>16.8</v>
          </cell>
          <cell r="H15">
            <v>16.8</v>
          </cell>
        </row>
        <row r="16">
          <cell r="D16" t="str">
            <v>Payroll Admin</v>
          </cell>
          <cell r="F16">
            <v>59</v>
          </cell>
          <cell r="H16">
            <v>59</v>
          </cell>
        </row>
        <row r="17">
          <cell r="D17" t="str">
            <v>Grass cutting /maintenance</v>
          </cell>
          <cell r="F17">
            <v>315</v>
          </cell>
          <cell r="H17">
            <v>315</v>
          </cell>
        </row>
        <row r="18">
          <cell r="D18" t="str">
            <v>Clerk's Salary</v>
          </cell>
          <cell r="F18">
            <v>174.62</v>
          </cell>
          <cell r="H18">
            <v>174.62</v>
          </cell>
        </row>
        <row r="19">
          <cell r="D19" t="str">
            <v>Insurance</v>
          </cell>
          <cell r="F19">
            <v>432.46</v>
          </cell>
          <cell r="H19">
            <v>432.46</v>
          </cell>
        </row>
        <row r="20">
          <cell r="D20" t="str">
            <v>Grass cutting /maintenance</v>
          </cell>
          <cell r="F20">
            <v>210</v>
          </cell>
          <cell r="H20">
            <v>210</v>
          </cell>
        </row>
        <row r="21">
          <cell r="D21" t="str">
            <v>Clerk's Salary</v>
          </cell>
          <cell r="F21">
            <v>174.62</v>
          </cell>
          <cell r="H21">
            <v>174.62</v>
          </cell>
        </row>
        <row r="22">
          <cell r="D22" t="str">
            <v xml:space="preserve">Playground inspection </v>
          </cell>
          <cell r="F22">
            <v>85</v>
          </cell>
          <cell r="H22">
            <v>102</v>
          </cell>
        </row>
        <row r="23">
          <cell r="D23" t="str">
            <v>Clerk's Salary</v>
          </cell>
          <cell r="F23">
            <v>174.62</v>
          </cell>
          <cell r="H23">
            <v>174.62</v>
          </cell>
        </row>
        <row r="24">
          <cell r="D24" t="str">
            <v>Grass cutting /maintenance</v>
          </cell>
          <cell r="F24">
            <v>545</v>
          </cell>
          <cell r="H24">
            <v>545</v>
          </cell>
        </row>
        <row r="25">
          <cell r="D25" t="str">
            <v>Clerk's Salary</v>
          </cell>
          <cell r="F25">
            <v>174.62</v>
          </cell>
          <cell r="H25">
            <v>174.62</v>
          </cell>
        </row>
        <row r="26">
          <cell r="D26" t="str">
            <v>Clerk's Salary</v>
          </cell>
          <cell r="F26">
            <v>174.62</v>
          </cell>
          <cell r="H26">
            <v>174.62</v>
          </cell>
        </row>
        <row r="27">
          <cell r="D27" t="str">
            <v>Subscriptions (LRALC/NALC/Data Protection)</v>
          </cell>
          <cell r="F27" t="str">
            <v>Cancelled at the bank 13.11.20</v>
          </cell>
        </row>
        <row r="28">
          <cell r="D28" t="str">
            <v>Grass cutting /maintenance</v>
          </cell>
          <cell r="F28" t="str">
            <v>Cancelled at the bank 13.11.20</v>
          </cell>
        </row>
        <row r="29">
          <cell r="D29" t="str">
            <v>Room hire for council meetings</v>
          </cell>
          <cell r="F29">
            <v>23.98</v>
          </cell>
          <cell r="H29">
            <v>28.78</v>
          </cell>
        </row>
        <row r="30">
          <cell r="D30" t="str">
            <v>Clerk's Salary</v>
          </cell>
          <cell r="F30">
            <v>174.62</v>
          </cell>
          <cell r="H30">
            <v>174.62</v>
          </cell>
        </row>
        <row r="31">
          <cell r="D31" t="str">
            <v>Training</v>
          </cell>
          <cell r="F31">
            <v>40</v>
          </cell>
          <cell r="H31">
            <v>40</v>
          </cell>
        </row>
        <row r="32">
          <cell r="D32" t="str">
            <v>Room hire for council meetings</v>
          </cell>
          <cell r="F32">
            <v>21.11</v>
          </cell>
          <cell r="H32">
            <v>23.51</v>
          </cell>
        </row>
        <row r="33">
          <cell r="D33" t="str">
            <v>Clerk's Salary</v>
          </cell>
          <cell r="F33">
            <v>174.62</v>
          </cell>
          <cell r="H33">
            <v>174.62</v>
          </cell>
        </row>
        <row r="34">
          <cell r="D34" t="str">
            <v>Grass cutting /maintenance</v>
          </cell>
          <cell r="F34">
            <v>335</v>
          </cell>
          <cell r="H34">
            <v>335</v>
          </cell>
        </row>
        <row r="35">
          <cell r="D35" t="str">
            <v>Subscriptions (LRALC/NALC/Data Protection)</v>
          </cell>
          <cell r="F35">
            <v>40</v>
          </cell>
          <cell r="H35">
            <v>40</v>
          </cell>
        </row>
        <row r="36">
          <cell r="D36" t="str">
            <v>Grass cutting /maintenance</v>
          </cell>
          <cell r="F36">
            <v>525</v>
          </cell>
          <cell r="H36">
            <v>525</v>
          </cell>
        </row>
        <row r="37">
          <cell r="H37">
            <v>6339.44</v>
          </cell>
        </row>
        <row r="38">
          <cell r="D38" t="str">
            <v>Clerk's Salary</v>
          </cell>
          <cell r="F38">
            <v>174.62</v>
          </cell>
          <cell r="H38">
            <v>174.62</v>
          </cell>
        </row>
        <row r="39">
          <cell r="D39" t="str">
            <v>Clerk's Salary</v>
          </cell>
          <cell r="F39">
            <v>362.57</v>
          </cell>
          <cell r="H39">
            <v>362.57</v>
          </cell>
        </row>
        <row r="40">
          <cell r="D40" t="str">
            <v>Room hire for council meetings</v>
          </cell>
          <cell r="F40">
            <v>23.98</v>
          </cell>
          <cell r="H40">
            <v>28.78</v>
          </cell>
        </row>
        <row r="41">
          <cell r="F41">
            <v>6524.409999999998</v>
          </cell>
          <cell r="H41">
            <v>6905.409999999998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BBFF7-897C-4366-98DC-760F99EB3A68}">
  <sheetPr>
    <pageSetUpPr fitToPage="1"/>
  </sheetPr>
  <dimension ref="A1:J50"/>
  <sheetViews>
    <sheetView tabSelected="1" topLeftCell="A23" workbookViewId="0">
      <selection activeCell="A35" sqref="A35"/>
    </sheetView>
  </sheetViews>
  <sheetFormatPr defaultRowHeight="15"/>
  <cols>
    <col min="1" max="1" width="48.140625" bestFit="1" customWidth="1"/>
    <col min="2" max="2" width="8" hidden="1" customWidth="1"/>
    <col min="3" max="4" width="0" hidden="1" customWidth="1"/>
    <col min="5" max="6" width="10.140625" bestFit="1" customWidth="1"/>
  </cols>
  <sheetData>
    <row r="1" spans="1:10" ht="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2</v>
      </c>
      <c r="G1" s="5" t="s">
        <v>5</v>
      </c>
      <c r="I1" s="6" t="s">
        <v>6</v>
      </c>
      <c r="J1" s="7" t="s">
        <v>7</v>
      </c>
    </row>
    <row r="2" spans="1:10" ht="18.75">
      <c r="A2" s="8" t="s">
        <v>8</v>
      </c>
      <c r="B2" s="9" t="s">
        <v>9</v>
      </c>
      <c r="C2" s="9" t="s">
        <v>9</v>
      </c>
      <c r="D2" s="10" t="s">
        <v>9</v>
      </c>
      <c r="E2" s="11" t="s">
        <v>9</v>
      </c>
      <c r="F2" s="10" t="s">
        <v>9</v>
      </c>
      <c r="G2" s="12"/>
      <c r="I2" s="13" t="s">
        <v>9</v>
      </c>
      <c r="J2" s="14" t="s">
        <v>9</v>
      </c>
    </row>
    <row r="3" spans="1:10">
      <c r="A3" s="15" t="s">
        <v>10</v>
      </c>
      <c r="B3" s="16">
        <v>5850</v>
      </c>
      <c r="C3" s="16">
        <v>5850</v>
      </c>
      <c r="D3" s="17">
        <v>5850</v>
      </c>
      <c r="E3" s="18">
        <f>SUMIF('[1]Cash Book until Financial End'!D:D,A3,'[1]Cash Book until Financial End'!F:F)</f>
        <v>6394</v>
      </c>
      <c r="F3" s="17">
        <v>6100</v>
      </c>
      <c r="G3" s="19">
        <f>F3-E3</f>
        <v>-294</v>
      </c>
      <c r="I3" s="20">
        <v>6364</v>
      </c>
      <c r="J3" s="21">
        <f>SUMIF('[1]Cash Book until Financial End'!D:D,A3,'[1]Cash Book until Financial End'!H:H)</f>
        <v>6394</v>
      </c>
    </row>
    <row r="4" spans="1:10">
      <c r="A4" s="1" t="s">
        <v>11</v>
      </c>
      <c r="B4" s="16"/>
      <c r="C4" s="16"/>
      <c r="D4" s="17">
        <v>1049</v>
      </c>
      <c r="E4" s="18"/>
      <c r="F4" s="17"/>
      <c r="G4" s="19"/>
      <c r="I4" s="20">
        <v>0</v>
      </c>
      <c r="J4" s="21">
        <f>SUMIF('[1]Cash Book until Financial End'!D:D,A4,'[1]Cash Book until Financial End'!H:H)</f>
        <v>0</v>
      </c>
    </row>
    <row r="5" spans="1:10">
      <c r="A5" s="15" t="s">
        <v>12</v>
      </c>
      <c r="B5" s="16">
        <v>0</v>
      </c>
      <c r="C5" s="16">
        <v>0</v>
      </c>
      <c r="D5" s="17">
        <v>0</v>
      </c>
      <c r="E5" s="18">
        <f>SUMIF('[1]Cash Book until Financial End'!D:D,A5,'[1]Cash Book until Financial End'!F:F)</f>
        <v>0</v>
      </c>
      <c r="F5" s="17">
        <v>0</v>
      </c>
      <c r="G5" s="19">
        <f>F5-E5</f>
        <v>0</v>
      </c>
      <c r="I5" s="20">
        <v>0</v>
      </c>
      <c r="J5" s="21">
        <f>SUMIF('[1]Cash Book until Financial End'!D:D,A5,'[1]Cash Book until Financial End'!H:H)</f>
        <v>0</v>
      </c>
    </row>
    <row r="6" spans="1:10">
      <c r="A6" s="15" t="s">
        <v>13</v>
      </c>
      <c r="B6" s="16">
        <v>0</v>
      </c>
      <c r="C6" s="16">
        <v>0</v>
      </c>
      <c r="D6" s="17">
        <v>0</v>
      </c>
      <c r="E6" s="18">
        <f>SUMIF('[1]Cash Book until Financial End'!D:D,A6,'[1]Cash Book until Financial End'!F:F)</f>
        <v>0</v>
      </c>
      <c r="F6" s="17">
        <v>0</v>
      </c>
      <c r="G6" s="19">
        <f>F6-E6</f>
        <v>0</v>
      </c>
      <c r="I6" s="20">
        <v>0</v>
      </c>
      <c r="J6" s="21">
        <f>SUMIF('[1]Cash Book until Financial End'!D:D,A6,'[1]Cash Book until Financial End'!H:H)</f>
        <v>0</v>
      </c>
    </row>
    <row r="7" spans="1:10">
      <c r="A7" s="1" t="s">
        <v>11</v>
      </c>
      <c r="B7" s="16">
        <v>0</v>
      </c>
      <c r="C7" s="16">
        <v>0</v>
      </c>
      <c r="D7" s="17">
        <f>SUM(D5:D6)</f>
        <v>0</v>
      </c>
      <c r="E7" s="18">
        <f>SUM(E5:E6)</f>
        <v>0</v>
      </c>
      <c r="F7" s="17">
        <f>SUM(F5:F6)</f>
        <v>0</v>
      </c>
      <c r="G7" s="19">
        <f>F7-E7</f>
        <v>0</v>
      </c>
      <c r="I7" s="20">
        <v>0</v>
      </c>
      <c r="J7" s="21">
        <f>SUMIF('[1]Cash Book until Financial End'!D:D,A7,'[1]Cash Book until Financial End'!H:H)</f>
        <v>0</v>
      </c>
    </row>
    <row r="8" spans="1:10">
      <c r="A8" s="1" t="s">
        <v>14</v>
      </c>
      <c r="B8" s="22">
        <v>5850</v>
      </c>
      <c r="C8" s="22">
        <v>5850</v>
      </c>
      <c r="D8" s="23">
        <f>SUM(D3:D7)</f>
        <v>6899</v>
      </c>
      <c r="E8" s="24">
        <f>E7+E3</f>
        <v>6394</v>
      </c>
      <c r="F8" s="23">
        <f>F7+F3</f>
        <v>6100</v>
      </c>
      <c r="G8" s="25">
        <f>F8-E8</f>
        <v>-294</v>
      </c>
      <c r="I8" s="26">
        <v>6364</v>
      </c>
      <c r="J8" s="21">
        <f>SUM(J3:J7)</f>
        <v>6394</v>
      </c>
    </row>
    <row r="9" spans="1:10">
      <c r="A9" s="15"/>
      <c r="B9" s="27"/>
      <c r="C9" s="27"/>
      <c r="D9" s="28"/>
      <c r="E9" s="29"/>
      <c r="F9" s="28"/>
      <c r="G9" s="1"/>
      <c r="I9" s="30"/>
      <c r="J9" s="7">
        <f>SUMIF('[1]Cash Book until Financial End'!D:D,A9,'[1]Cash Book until Financial End'!H:H)</f>
        <v>0</v>
      </c>
    </row>
    <row r="10" spans="1:10">
      <c r="A10" s="1" t="s">
        <v>15</v>
      </c>
      <c r="B10" s="31"/>
      <c r="C10" s="31"/>
      <c r="D10" s="32"/>
      <c r="E10" s="33"/>
      <c r="F10" s="32"/>
      <c r="G10" s="15"/>
      <c r="I10" s="34"/>
      <c r="J10" s="21"/>
    </row>
    <row r="11" spans="1:10">
      <c r="A11" s="15" t="s">
        <v>16</v>
      </c>
      <c r="B11" s="31"/>
      <c r="C11" s="31"/>
      <c r="D11" s="32"/>
      <c r="E11" s="33"/>
      <c r="F11" s="32"/>
      <c r="G11" s="15"/>
      <c r="I11" s="34">
        <v>0</v>
      </c>
      <c r="J11" s="21">
        <v>2367.09</v>
      </c>
    </row>
    <row r="12" spans="1:10">
      <c r="A12" s="15" t="s">
        <v>17</v>
      </c>
      <c r="B12" s="31">
        <v>7634.1900000000005</v>
      </c>
      <c r="C12" s="31">
        <v>9371.36</v>
      </c>
      <c r="D12" s="35">
        <v>7634</v>
      </c>
      <c r="E12" s="18">
        <v>5044.33</v>
      </c>
      <c r="F12" s="17">
        <v>5044.33</v>
      </c>
      <c r="G12" s="19">
        <f>SUM(F12-E12)</f>
        <v>0</v>
      </c>
      <c r="I12" s="20">
        <v>0</v>
      </c>
      <c r="J12" s="21">
        <f>SUMIF('[1]Cash Book until Financial End'!D:D,A12,'[1]Cash Book until Financial End'!H:H)</f>
        <v>0</v>
      </c>
    </row>
    <row r="13" spans="1:10">
      <c r="A13" s="36" t="s">
        <v>15</v>
      </c>
      <c r="B13" s="37"/>
      <c r="C13" s="37"/>
      <c r="D13" s="38"/>
      <c r="E13" s="39">
        <v>350</v>
      </c>
      <c r="F13" s="40"/>
      <c r="G13" s="41"/>
      <c r="I13" s="42">
        <v>0</v>
      </c>
      <c r="J13" s="21">
        <f>SUMIF('[1]Cash Book until Financial End'!D:D,A13,'[1]Cash Book until Financial End'!H:H)</f>
        <v>0</v>
      </c>
    </row>
    <row r="14" spans="1:10" ht="15.75" thickBot="1">
      <c r="A14" s="43" t="s">
        <v>18</v>
      </c>
      <c r="B14" s="44">
        <v>7634.1900000000005</v>
      </c>
      <c r="C14" s="44">
        <v>9371.36</v>
      </c>
      <c r="D14" s="40">
        <f>SUM(D12:D12)</f>
        <v>7634</v>
      </c>
      <c r="E14" s="39">
        <f>SUM(E12:E13)</f>
        <v>5394.33</v>
      </c>
      <c r="F14" s="40">
        <f>SUM(F12:F12)</f>
        <v>5044.33</v>
      </c>
      <c r="G14" s="41">
        <f>F14-E14</f>
        <v>-350</v>
      </c>
      <c r="I14" s="42">
        <v>0</v>
      </c>
      <c r="J14" s="21">
        <f>SUM(J11:J13)</f>
        <v>2367.09</v>
      </c>
    </row>
    <row r="15" spans="1:10" ht="16.5" thickTop="1" thickBot="1">
      <c r="A15" s="45" t="s">
        <v>19</v>
      </c>
      <c r="B15" s="46">
        <v>13484.19</v>
      </c>
      <c r="C15" s="46">
        <v>15221.36</v>
      </c>
      <c r="D15" s="47">
        <f>SUM(D8+D14)</f>
        <v>14533</v>
      </c>
      <c r="E15" s="48">
        <f>E14+E7+E3</f>
        <v>11788.33</v>
      </c>
      <c r="F15" s="49">
        <f>F14+F7+F3</f>
        <v>11144.33</v>
      </c>
      <c r="G15" s="50">
        <f>F15-E15</f>
        <v>-644</v>
      </c>
      <c r="I15" s="51">
        <f>SUM(I8+I14)</f>
        <v>6364</v>
      </c>
      <c r="J15" s="7">
        <f>SUM(J8+J14)</f>
        <v>8761.09</v>
      </c>
    </row>
    <row r="16" spans="1:10" ht="15.75" thickTop="1">
      <c r="A16" s="52"/>
      <c r="B16" s="53"/>
      <c r="C16" s="53"/>
      <c r="D16" s="54"/>
      <c r="E16" s="55"/>
      <c r="F16" s="54"/>
      <c r="G16" s="56"/>
      <c r="I16" s="57"/>
      <c r="J16" s="21"/>
    </row>
    <row r="17" spans="1:10" ht="15.75">
      <c r="A17" s="58" t="s">
        <v>20</v>
      </c>
      <c r="B17" s="31"/>
      <c r="C17" s="31"/>
      <c r="D17" s="32"/>
      <c r="E17" s="33"/>
      <c r="F17" s="32"/>
      <c r="G17" s="15"/>
      <c r="I17" s="34"/>
      <c r="J17" s="21"/>
    </row>
    <row r="18" spans="1:10">
      <c r="A18" s="1" t="s">
        <v>21</v>
      </c>
      <c r="B18" s="31"/>
      <c r="C18" s="31"/>
      <c r="D18" s="32"/>
      <c r="E18" s="33"/>
      <c r="F18" s="32"/>
      <c r="G18" s="15"/>
      <c r="I18" s="34"/>
      <c r="J18" s="21"/>
    </row>
    <row r="19" spans="1:10">
      <c r="A19" s="15" t="s">
        <v>22</v>
      </c>
      <c r="B19" s="16">
        <v>2243.75</v>
      </c>
      <c r="C19" s="16">
        <v>1900</v>
      </c>
      <c r="D19" s="17">
        <v>2418</v>
      </c>
      <c r="E19" s="18">
        <v>2095.44</v>
      </c>
      <c r="F19" s="17">
        <v>2072</v>
      </c>
      <c r="G19" s="19">
        <f>F19-E19</f>
        <v>-23.440000000000055</v>
      </c>
      <c r="I19" s="20">
        <v>2276</v>
      </c>
      <c r="J19" s="21">
        <f>SUMIF('[1]Cash Book until Financial End'!D:D,A19,'[1]Cash Book until Financial End'!H:H)</f>
        <v>1934.1499999999999</v>
      </c>
    </row>
    <row r="20" spans="1:10" ht="15.75" thickBot="1">
      <c r="A20" s="36" t="s">
        <v>23</v>
      </c>
      <c r="B20" s="44">
        <v>30</v>
      </c>
      <c r="C20" s="44">
        <v>60</v>
      </c>
      <c r="D20" s="40">
        <v>30</v>
      </c>
      <c r="E20" s="39">
        <v>42</v>
      </c>
      <c r="F20" s="40">
        <v>60</v>
      </c>
      <c r="G20" s="41">
        <f>F20-E20</f>
        <v>18</v>
      </c>
      <c r="I20" s="42">
        <v>60</v>
      </c>
      <c r="J20" s="21">
        <f>SUMIF('[1]Cash Book until Financial End'!D:D,A20,'[1]Cash Book until Financial End'!H:H)</f>
        <v>59</v>
      </c>
    </row>
    <row r="21" spans="1:10" ht="16.5" thickTop="1" thickBot="1">
      <c r="A21" s="45" t="s">
        <v>24</v>
      </c>
      <c r="B21" s="59">
        <v>2273.75</v>
      </c>
      <c r="C21" s="59">
        <v>1960</v>
      </c>
      <c r="D21" s="60">
        <f>SUM(D19:D20)</f>
        <v>2448</v>
      </c>
      <c r="E21" s="61">
        <f>SUM(E19:E20)</f>
        <v>2137.44</v>
      </c>
      <c r="F21" s="60">
        <f>SUM(F19:F20)</f>
        <v>2132</v>
      </c>
      <c r="G21" s="62">
        <f>F21-E21</f>
        <v>-5.4400000000000546</v>
      </c>
      <c r="I21" s="63">
        <f>SUM(I19:I20)</f>
        <v>2336</v>
      </c>
      <c r="J21" s="7">
        <f>SUM(J19:J20)</f>
        <v>1993.1499999999999</v>
      </c>
    </row>
    <row r="22" spans="1:10" ht="15.75" thickTop="1">
      <c r="A22" s="52" t="s">
        <v>25</v>
      </c>
      <c r="B22" s="64"/>
      <c r="C22" s="64"/>
      <c r="D22" s="65"/>
      <c r="E22" s="66"/>
      <c r="F22" s="65"/>
      <c r="G22" s="67"/>
      <c r="I22" s="68"/>
      <c r="J22" s="21"/>
    </row>
    <row r="23" spans="1:10">
      <c r="A23" s="15" t="s">
        <v>26</v>
      </c>
      <c r="B23" s="16">
        <v>49.93</v>
      </c>
      <c r="C23" s="16">
        <v>250</v>
      </c>
      <c r="D23" s="17">
        <v>220</v>
      </c>
      <c r="E23" s="18">
        <f>SUMIF('[1]Cash Book until Financial End'!D:D,A23,'[1]Cash Book until Financial End'!H:H)</f>
        <v>16.8</v>
      </c>
      <c r="F23" s="17">
        <v>250</v>
      </c>
      <c r="G23" s="19">
        <f t="shared" ref="G23:G32" si="0">F23-E23</f>
        <v>233.2</v>
      </c>
      <c r="I23" s="20">
        <v>100</v>
      </c>
      <c r="J23" s="21">
        <f>SUMIF('[1]Cash Book until Financial End'!D:D,A23,'[1]Cash Book until Financial End'!H:H)</f>
        <v>16.8</v>
      </c>
    </row>
    <row r="24" spans="1:10">
      <c r="A24" s="15" t="s">
        <v>27</v>
      </c>
      <c r="B24" s="16">
        <v>0</v>
      </c>
      <c r="C24" s="16">
        <v>0</v>
      </c>
      <c r="D24" s="17">
        <v>0</v>
      </c>
      <c r="E24" s="18">
        <f>SUMIF('[1]Cash Book until Financial End'!D:D,A24,'[1]Cash Book until Financial End'!H:H)</f>
        <v>0</v>
      </c>
      <c r="F24" s="17">
        <v>0</v>
      </c>
      <c r="G24" s="19">
        <f t="shared" si="0"/>
        <v>0</v>
      </c>
      <c r="I24" s="20">
        <v>0</v>
      </c>
      <c r="J24" s="21">
        <f>SUMIF('[1]Cash Book until Financial End'!D:D,A24,'[1]Cash Book until Financial End'!H:H)</f>
        <v>0</v>
      </c>
    </row>
    <row r="25" spans="1:10">
      <c r="A25" s="15" t="s">
        <v>28</v>
      </c>
      <c r="B25" s="16">
        <v>300</v>
      </c>
      <c r="C25" s="16">
        <v>300</v>
      </c>
      <c r="D25" s="17">
        <v>300</v>
      </c>
      <c r="E25" s="18">
        <f>SUMIF('[1]Cash Book until Financial End'!D:D,A25,'[1]Cash Book until Financial End'!H:H)</f>
        <v>372</v>
      </c>
      <c r="F25" s="17">
        <v>300</v>
      </c>
      <c r="G25" s="19">
        <f t="shared" si="0"/>
        <v>-72</v>
      </c>
      <c r="I25" s="20">
        <v>320</v>
      </c>
      <c r="J25" s="21">
        <f>SUMIF('[1]Cash Book until Financial End'!D:D,A25,'[1]Cash Book until Financial End'!H:H)</f>
        <v>372</v>
      </c>
    </row>
    <row r="26" spans="1:10">
      <c r="A26" s="15" t="s">
        <v>29</v>
      </c>
      <c r="B26" s="16">
        <v>0</v>
      </c>
      <c r="C26" s="16">
        <v>0</v>
      </c>
      <c r="D26" s="17">
        <v>0</v>
      </c>
      <c r="E26" s="18">
        <f>SUMIF('[1]Cash Book until Financial End'!D:D,A26,'[1]Cash Book until Financial End'!H:H)</f>
        <v>0</v>
      </c>
      <c r="F26" s="17">
        <v>0</v>
      </c>
      <c r="G26" s="19">
        <f t="shared" si="0"/>
        <v>0</v>
      </c>
      <c r="I26" s="20">
        <v>0</v>
      </c>
      <c r="J26" s="21">
        <f>SUMIF('[1]Cash Book until Financial End'!D:D,A26,'[1]Cash Book until Financial End'!H:H)</f>
        <v>0</v>
      </c>
    </row>
    <row r="27" spans="1:10">
      <c r="A27" s="15" t="s">
        <v>30</v>
      </c>
      <c r="B27" s="16">
        <v>120</v>
      </c>
      <c r="C27" s="16">
        <v>150</v>
      </c>
      <c r="D27" s="17">
        <v>120</v>
      </c>
      <c r="E27" s="18">
        <f>SUMIF('[1]Cash Book until Financial End'!D:D,A27,'[1]Cash Book until Financial End'!H:H)</f>
        <v>81.070000000000007</v>
      </c>
      <c r="F27" s="17">
        <v>150</v>
      </c>
      <c r="G27" s="19">
        <f t="shared" si="0"/>
        <v>68.929999999999993</v>
      </c>
      <c r="I27" s="20">
        <v>180</v>
      </c>
      <c r="J27" s="21">
        <f>SUMIF('[1]Cash Book until Financial End'!D:D,A27,'[1]Cash Book until Financial End'!H:H)</f>
        <v>81.070000000000007</v>
      </c>
    </row>
    <row r="28" spans="1:10">
      <c r="A28" s="15" t="s">
        <v>31</v>
      </c>
      <c r="B28" s="16">
        <v>304.49</v>
      </c>
      <c r="C28" s="16">
        <v>350</v>
      </c>
      <c r="D28" s="17">
        <v>304</v>
      </c>
      <c r="E28" s="18">
        <f>SUMIF('[1]Cash Book until Financial End'!D:D,A28,'[1]Cash Book until Financial End'!H:H)</f>
        <v>432.46</v>
      </c>
      <c r="F28" s="17">
        <v>473</v>
      </c>
      <c r="G28" s="19">
        <f t="shared" si="0"/>
        <v>40.54000000000002</v>
      </c>
      <c r="I28" s="20">
        <v>438</v>
      </c>
      <c r="J28" s="21">
        <f>SUMIF('[1]Cash Book until Financial End'!D:D,A28,'[1]Cash Book until Financial End'!H:H)</f>
        <v>432.46</v>
      </c>
    </row>
    <row r="29" spans="1:10">
      <c r="A29" s="15" t="s">
        <v>32</v>
      </c>
      <c r="B29" s="16">
        <v>178.04</v>
      </c>
      <c r="C29" s="16">
        <v>200</v>
      </c>
      <c r="D29" s="17">
        <v>178</v>
      </c>
      <c r="E29" s="18">
        <f>SUMIF('[1]Cash Book until Financial End'!D:D,A29,'[1]Cash Book until Financial End'!H:H)</f>
        <v>197.93</v>
      </c>
      <c r="F29" s="17">
        <v>220</v>
      </c>
      <c r="G29" s="19">
        <f t="shared" si="0"/>
        <v>22.069999999999993</v>
      </c>
      <c r="I29" s="20">
        <v>230</v>
      </c>
      <c r="J29" s="21">
        <f>SUMIF('[1]Cash Book until Financial End'!D:D,A29,'[1]Cash Book until Financial End'!H:H)</f>
        <v>197.93</v>
      </c>
    </row>
    <row r="30" spans="1:10">
      <c r="A30" s="15" t="s">
        <v>33</v>
      </c>
      <c r="B30" s="16">
        <v>50</v>
      </c>
      <c r="C30" s="16">
        <v>160</v>
      </c>
      <c r="D30" s="17">
        <v>60</v>
      </c>
      <c r="E30" s="18">
        <f>SUMIF('[1]Cash Book until Financial End'!D:D,A30,'[1]Cash Book until Financial End'!H:H)</f>
        <v>40</v>
      </c>
      <c r="F30" s="17">
        <v>160</v>
      </c>
      <c r="G30" s="19">
        <f t="shared" si="0"/>
        <v>120</v>
      </c>
      <c r="I30" s="20">
        <v>50</v>
      </c>
      <c r="J30" s="21">
        <f>SUMIF('[1]Cash Book until Financial End'!D:D,A30,'[1]Cash Book until Financial End'!H:H)</f>
        <v>40</v>
      </c>
    </row>
    <row r="31" spans="1:10" ht="15.75" thickBot="1">
      <c r="A31" s="36" t="s">
        <v>34</v>
      </c>
      <c r="B31" s="44">
        <v>0</v>
      </c>
      <c r="C31" s="44">
        <v>0</v>
      </c>
      <c r="D31" s="40">
        <v>0</v>
      </c>
      <c r="E31" s="39">
        <f>SUMIF('[1]Cash Book until Financial End'!D:D,A31,'[1]Cash Book until Financial End'!H:H)</f>
        <v>0</v>
      </c>
      <c r="F31" s="40">
        <v>100</v>
      </c>
      <c r="G31" s="41">
        <f t="shared" si="0"/>
        <v>100</v>
      </c>
      <c r="I31" s="42">
        <v>0</v>
      </c>
      <c r="J31" s="21">
        <f>SUMIF('[1]Cash Book until Financial End'!D:D,A31,'[1]Cash Book until Financial End'!H:H)</f>
        <v>0</v>
      </c>
    </row>
    <row r="32" spans="1:10" ht="16.5" thickTop="1" thickBot="1">
      <c r="A32" s="45" t="s">
        <v>25</v>
      </c>
      <c r="B32" s="59">
        <v>1002.46</v>
      </c>
      <c r="C32" s="59">
        <v>1410</v>
      </c>
      <c r="D32" s="60">
        <f>SUM(D23:D31)</f>
        <v>1182</v>
      </c>
      <c r="E32" s="69">
        <f>SUM(E23:E31)</f>
        <v>1140.26</v>
      </c>
      <c r="F32" s="60">
        <f>SUM(F23:F31)</f>
        <v>1653</v>
      </c>
      <c r="G32" s="70">
        <f t="shared" si="0"/>
        <v>512.74</v>
      </c>
      <c r="I32" s="51">
        <f>SUM(I23:I31)</f>
        <v>1318</v>
      </c>
      <c r="J32" s="7">
        <f>SUM(J23:J31)</f>
        <v>1140.26</v>
      </c>
    </row>
    <row r="33" spans="1:10" ht="15.75" thickTop="1">
      <c r="A33" s="52" t="s">
        <v>35</v>
      </c>
      <c r="B33" s="64"/>
      <c r="C33" s="64"/>
      <c r="D33" s="65"/>
      <c r="E33" s="66"/>
      <c r="F33" s="65"/>
      <c r="G33" s="67"/>
      <c r="I33" s="68"/>
      <c r="J33" s="21"/>
    </row>
    <row r="34" spans="1:10">
      <c r="A34" s="15" t="s">
        <v>36</v>
      </c>
      <c r="B34" s="16">
        <v>0</v>
      </c>
      <c r="C34" s="16">
        <v>100</v>
      </c>
      <c r="D34" s="17">
        <v>0</v>
      </c>
      <c r="E34" s="18">
        <v>0</v>
      </c>
      <c r="F34" s="17">
        <v>100</v>
      </c>
      <c r="G34" s="19">
        <f>F34-E34</f>
        <v>100</v>
      </c>
      <c r="I34" s="20">
        <v>110</v>
      </c>
      <c r="J34" s="21">
        <f>SUMIF('[1]Cash Book until Financial End'!D:D,A34,'[1]Cash Book until Financial End'!H:H)</f>
        <v>102</v>
      </c>
    </row>
    <row r="35" spans="1:10">
      <c r="A35" s="15" t="s">
        <v>37</v>
      </c>
      <c r="B35" s="16">
        <v>0</v>
      </c>
      <c r="C35" s="16">
        <v>100</v>
      </c>
      <c r="D35" s="17">
        <v>0</v>
      </c>
      <c r="E35" s="18">
        <f>SUMIF('[1]Cash Book until Financial End'!D:D,A35,'[1]Cash Book until Financial End'!H:H)</f>
        <v>0</v>
      </c>
      <c r="F35" s="17">
        <v>100</v>
      </c>
      <c r="G35" s="19">
        <f>F35-E35</f>
        <v>100</v>
      </c>
      <c r="I35" s="20">
        <v>100</v>
      </c>
      <c r="J35" s="21">
        <f>SUMIF('[1]Cash Book until Financial End'!D:D,A35,'[1]Cash Book until Financial End'!H:H)</f>
        <v>0</v>
      </c>
    </row>
    <row r="36" spans="1:10">
      <c r="A36" s="15" t="s">
        <v>38</v>
      </c>
      <c r="B36" s="16">
        <v>1235</v>
      </c>
      <c r="C36" s="16">
        <v>1860</v>
      </c>
      <c r="D36" s="17">
        <v>1235</v>
      </c>
      <c r="E36" s="18">
        <f>SUMIF('[1]Cash Book until Financial End'!D:D,A36,'[1]Cash Book until Financial End'!H:H)</f>
        <v>1930</v>
      </c>
      <c r="F36" s="17">
        <v>1400</v>
      </c>
      <c r="G36" s="19">
        <f>F36-E36</f>
        <v>-530</v>
      </c>
      <c r="I36" s="20">
        <v>1900</v>
      </c>
      <c r="J36" s="21">
        <f>SUMIF('[1]Cash Book until Financial End'!D:D,A36,'[1]Cash Book until Financial End'!H:H)</f>
        <v>1930</v>
      </c>
    </row>
    <row r="37" spans="1:10" ht="15.75" thickBot="1">
      <c r="A37" s="36" t="s">
        <v>39</v>
      </c>
      <c r="B37" s="44">
        <v>0</v>
      </c>
      <c r="C37" s="44">
        <v>200</v>
      </c>
      <c r="D37" s="40">
        <v>0</v>
      </c>
      <c r="E37" s="18">
        <f>SUMIF('[1]Cash Book until Financial End'!D:D,A37,'[1]Cash Book until Financial End'!H:H)</f>
        <v>1740</v>
      </c>
      <c r="F37" s="40">
        <v>715</v>
      </c>
      <c r="G37" s="41">
        <f>F37-E37</f>
        <v>-1025</v>
      </c>
      <c r="I37" s="42">
        <v>500</v>
      </c>
      <c r="J37" s="21">
        <f>SUMIF('[1]Cash Book until Financial End'!D:D,A37,'[1]Cash Book until Financial End'!H:H)</f>
        <v>1740</v>
      </c>
    </row>
    <row r="38" spans="1:10" ht="16.5" thickTop="1" thickBot="1">
      <c r="A38" s="45" t="s">
        <v>35</v>
      </c>
      <c r="B38" s="59">
        <v>1235</v>
      </c>
      <c r="C38" s="59">
        <v>2260</v>
      </c>
      <c r="D38" s="60">
        <f>SUM(D34:D37)</f>
        <v>1235</v>
      </c>
      <c r="E38" s="69">
        <f>SUM(E34:E37)</f>
        <v>3670</v>
      </c>
      <c r="F38" s="60">
        <f>SUM(F34:F37)</f>
        <v>2315</v>
      </c>
      <c r="G38" s="70">
        <f>F38-E38</f>
        <v>-1355</v>
      </c>
      <c r="I38" s="51">
        <f>SUM(I34:I37)</f>
        <v>2610</v>
      </c>
      <c r="J38" s="7">
        <f>SUM(J34:J37)</f>
        <v>3772</v>
      </c>
    </row>
    <row r="39" spans="1:10" ht="15.75" thickTop="1">
      <c r="A39" s="67"/>
      <c r="B39" s="64"/>
      <c r="C39" s="64"/>
      <c r="D39" s="65"/>
      <c r="E39" s="66"/>
      <c r="F39" s="65"/>
      <c r="G39" s="67"/>
      <c r="I39" s="68"/>
      <c r="J39" s="21"/>
    </row>
    <row r="40" spans="1:10">
      <c r="A40" s="1" t="s">
        <v>40</v>
      </c>
      <c r="B40" s="16">
        <v>220</v>
      </c>
      <c r="C40" s="16">
        <v>220</v>
      </c>
      <c r="D40" s="17">
        <v>220</v>
      </c>
      <c r="E40" s="18">
        <v>0</v>
      </c>
      <c r="F40" s="17">
        <v>0</v>
      </c>
      <c r="G40" s="19">
        <f>F40-E40</f>
        <v>0</v>
      </c>
      <c r="I40" s="20">
        <v>100</v>
      </c>
      <c r="J40" s="21">
        <f>SUMIF('[1]Cash Book until Financial End'!D:D,A40,'[1]Cash Book until Financial End'!H:H)</f>
        <v>0</v>
      </c>
    </row>
    <row r="41" spans="1:10" ht="15.75" thickBot="1">
      <c r="A41" s="36"/>
      <c r="B41" s="37"/>
      <c r="C41" s="37"/>
      <c r="D41" s="71"/>
      <c r="E41" s="72"/>
      <c r="F41" s="71"/>
      <c r="G41" s="36"/>
      <c r="I41" s="73"/>
      <c r="J41" s="74"/>
    </row>
    <row r="42" spans="1:10" ht="16.5" thickTop="1" thickBot="1">
      <c r="A42" s="45" t="s">
        <v>41</v>
      </c>
      <c r="B42" s="46">
        <v>4731.21</v>
      </c>
      <c r="C42" s="46">
        <v>5850</v>
      </c>
      <c r="D42" s="49">
        <f>SUM(D40,D38,D32,D21)</f>
        <v>5085</v>
      </c>
      <c r="E42" s="48">
        <f>SUM(E40,E38,E32,E21)</f>
        <v>6947.7000000000007</v>
      </c>
      <c r="F42" s="49">
        <f>SUM(F40,F38,F32,F21)</f>
        <v>6100</v>
      </c>
      <c r="G42" s="50">
        <f>F42-E42</f>
        <v>-847.70000000000073</v>
      </c>
      <c r="I42" s="51">
        <f>SUM(I21+I32+I38+I40)</f>
        <v>6364</v>
      </c>
      <c r="J42" s="75">
        <f>SUM(J21+J32+J38+J40)</f>
        <v>6905.41</v>
      </c>
    </row>
    <row r="43" spans="1:10" ht="15.75" thickTop="1">
      <c r="A43" s="52"/>
      <c r="B43" s="64"/>
      <c r="C43" s="64"/>
      <c r="D43" s="65"/>
      <c r="E43" s="66"/>
      <c r="F43" s="65"/>
      <c r="G43" s="67"/>
      <c r="I43" s="68"/>
      <c r="J43" s="76"/>
    </row>
    <row r="44" spans="1:10">
      <c r="A44" s="1" t="s">
        <v>42</v>
      </c>
      <c r="B44" s="31"/>
      <c r="C44" s="31"/>
      <c r="D44" s="32"/>
      <c r="E44" s="33"/>
      <c r="F44" s="32"/>
      <c r="G44" s="15"/>
      <c r="I44" s="34"/>
      <c r="J44" s="21"/>
    </row>
    <row r="45" spans="1:10">
      <c r="A45" s="15" t="s">
        <v>43</v>
      </c>
      <c r="B45" s="16">
        <v>0</v>
      </c>
      <c r="C45" s="16">
        <v>0</v>
      </c>
      <c r="D45" s="17">
        <v>0</v>
      </c>
      <c r="E45" s="18">
        <v>0</v>
      </c>
      <c r="F45" s="17">
        <v>0</v>
      </c>
      <c r="G45" s="19">
        <f>F45-E45</f>
        <v>0</v>
      </c>
      <c r="I45" s="20">
        <v>0</v>
      </c>
      <c r="J45" s="18">
        <f>SUMIF('[1]Cash Book until Financial End'!D:D,A45,'[1]Cash Book until Financial End'!H:H)</f>
        <v>0</v>
      </c>
    </row>
    <row r="46" spans="1:10">
      <c r="A46" s="15" t="s">
        <v>44</v>
      </c>
      <c r="B46" s="16">
        <v>0</v>
      </c>
      <c r="C46" s="16">
        <v>0</v>
      </c>
      <c r="D46" s="17">
        <v>0</v>
      </c>
      <c r="E46" s="18">
        <f>SUMIF('[1]Cash Book until Financial End'!D:D,A46,'[1]Cash Book until Financial End'!H:H)</f>
        <v>0</v>
      </c>
      <c r="F46" s="17">
        <v>0</v>
      </c>
      <c r="G46" s="19">
        <f>F46-E46</f>
        <v>0</v>
      </c>
      <c r="I46" s="20">
        <v>0</v>
      </c>
      <c r="J46" s="18">
        <f>SUMIF('[1]Cash Book until Financial End'!D:D,A46,'[1]Cash Book until Financial End'!H:H)</f>
        <v>0</v>
      </c>
    </row>
    <row r="47" spans="1:10" ht="15.75" thickBot="1">
      <c r="A47" s="36" t="s">
        <v>45</v>
      </c>
      <c r="B47" s="44">
        <v>10517.49</v>
      </c>
      <c r="C47" s="44">
        <v>9371</v>
      </c>
      <c r="D47" s="40">
        <v>10966</v>
      </c>
      <c r="E47" s="18">
        <f>SUMIF('[1]Cash Book until Financial End'!D:D,A47,'[1]Cash Book until Financial End'!H:H)</f>
        <v>0</v>
      </c>
      <c r="F47" s="40">
        <v>0</v>
      </c>
      <c r="G47" s="41">
        <f>F47-E47</f>
        <v>0</v>
      </c>
      <c r="I47" s="42">
        <v>0</v>
      </c>
      <c r="J47" s="18">
        <f>SUMIF('[1]Cash Book until Financial End'!D:D,A47,'[1]Cash Book until Financial End'!H:H)</f>
        <v>0</v>
      </c>
    </row>
    <row r="48" spans="1:10" ht="16.5" thickTop="1" thickBot="1">
      <c r="A48" s="45" t="s">
        <v>46</v>
      </c>
      <c r="B48" s="46">
        <v>10517.49</v>
      </c>
      <c r="C48" s="46">
        <v>9371</v>
      </c>
      <c r="D48" s="49">
        <f>SUM(D45:D47)</f>
        <v>10966</v>
      </c>
      <c r="E48" s="48">
        <f>SUM(E45:E47)</f>
        <v>0</v>
      </c>
      <c r="F48" s="49">
        <f>SUM(F45:F47)</f>
        <v>0</v>
      </c>
      <c r="G48" s="50">
        <f>F48-E48</f>
        <v>0</v>
      </c>
      <c r="I48" s="51">
        <f>SUM(I45:I47)</f>
        <v>0</v>
      </c>
      <c r="J48" s="7">
        <f>SUM(J45:J47)</f>
        <v>0</v>
      </c>
    </row>
    <row r="49" spans="1:10" ht="15.75" thickTop="1">
      <c r="A49" s="52"/>
      <c r="B49" s="53"/>
      <c r="C49" s="53"/>
      <c r="D49" s="54"/>
      <c r="E49" s="55"/>
      <c r="F49" s="54"/>
      <c r="G49" s="56"/>
      <c r="I49" s="57"/>
      <c r="J49" s="21"/>
    </row>
    <row r="50" spans="1:10">
      <c r="A50" s="1" t="s">
        <v>47</v>
      </c>
      <c r="B50" s="22">
        <v>15248.7</v>
      </c>
      <c r="C50" s="22">
        <v>15221</v>
      </c>
      <c r="D50" s="23">
        <f>D48+D42</f>
        <v>16051</v>
      </c>
      <c r="E50" s="24">
        <f>E48+E42</f>
        <v>6947.7000000000007</v>
      </c>
      <c r="F50" s="23">
        <f>F48+F42</f>
        <v>6100</v>
      </c>
      <c r="G50" s="25">
        <f>F50-E50</f>
        <v>-847.70000000000073</v>
      </c>
      <c r="H50" s="77"/>
      <c r="I50" s="78">
        <f>SUM(I42+I48)</f>
        <v>6364</v>
      </c>
      <c r="J50" s="7">
        <f>SUM(J42+J48)</f>
        <v>6905.41</v>
      </c>
    </row>
  </sheetData>
  <conditionalFormatting sqref="I1:I50 G1:G50">
    <cfRule type="cellIs" dxfId="0" priority="1" operator="lessThan">
      <formula>0</formula>
    </cfRule>
  </conditionalFormatting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and expendiure to 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2021-01-07T12:29:28Z</cp:lastPrinted>
  <dcterms:created xsi:type="dcterms:W3CDTF">2021-01-07T12:19:58Z</dcterms:created>
  <dcterms:modified xsi:type="dcterms:W3CDTF">2021-01-11T11:15:30Z</dcterms:modified>
</cp:coreProperties>
</file>