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24.06.20\Agenda Pack\November 2020\"/>
    </mc:Choice>
  </mc:AlternateContent>
  <xr:revisionPtr revIDLastSave="0" documentId="8_{8949CE12-4894-4AF4-AE3D-C19F24728AAC}" xr6:coauthVersionLast="45" xr6:coauthVersionMax="45" xr10:uidLastSave="{00000000-0000-0000-0000-000000000000}"/>
  <bookViews>
    <workbookView xWindow="-120" yWindow="-120" windowWidth="20730" windowHeight="11160" xr2:uid="{A4F44A28-EFF0-4363-B032-AE96AE345C2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D47" i="1"/>
  <c r="D49" i="1" s="1"/>
  <c r="J46" i="1"/>
  <c r="E46" i="1"/>
  <c r="G46" i="1" s="1"/>
  <c r="J45" i="1"/>
  <c r="E45" i="1"/>
  <c r="G45" i="1" s="1"/>
  <c r="J44" i="1"/>
  <c r="J47" i="1" s="1"/>
  <c r="G44" i="1"/>
  <c r="J39" i="1"/>
  <c r="G39" i="1"/>
  <c r="I37" i="1"/>
  <c r="F37" i="1"/>
  <c r="F41" i="1" s="1"/>
  <c r="D37" i="1"/>
  <c r="D41" i="1" s="1"/>
  <c r="J36" i="1"/>
  <c r="G36" i="1"/>
  <c r="E36" i="1"/>
  <c r="J35" i="1"/>
  <c r="E35" i="1"/>
  <c r="G35" i="1" s="1"/>
  <c r="J34" i="1"/>
  <c r="E34" i="1"/>
  <c r="E37" i="1" s="1"/>
  <c r="J33" i="1"/>
  <c r="J37" i="1" s="1"/>
  <c r="G33" i="1"/>
  <c r="I31" i="1"/>
  <c r="F31" i="1"/>
  <c r="D31" i="1"/>
  <c r="J30" i="1"/>
  <c r="E30" i="1"/>
  <c r="G30" i="1" s="1"/>
  <c r="J29" i="1"/>
  <c r="G29" i="1"/>
  <c r="E29" i="1"/>
  <c r="J28" i="1"/>
  <c r="E28" i="1"/>
  <c r="G28" i="1" s="1"/>
  <c r="J27" i="1"/>
  <c r="E27" i="1"/>
  <c r="G27" i="1" s="1"/>
  <c r="J26" i="1"/>
  <c r="E26" i="1"/>
  <c r="G26" i="1" s="1"/>
  <c r="J25" i="1"/>
  <c r="G25" i="1"/>
  <c r="E25" i="1"/>
  <c r="J24" i="1"/>
  <c r="E24" i="1"/>
  <c r="G24" i="1" s="1"/>
  <c r="J23" i="1"/>
  <c r="E23" i="1"/>
  <c r="G23" i="1" s="1"/>
  <c r="J22" i="1"/>
  <c r="J31" i="1" s="1"/>
  <c r="E22" i="1"/>
  <c r="G22" i="1" s="1"/>
  <c r="I20" i="1"/>
  <c r="I41" i="1" s="1"/>
  <c r="I49" i="1" s="1"/>
  <c r="F20" i="1"/>
  <c r="G20" i="1" s="1"/>
  <c r="E20" i="1"/>
  <c r="D20" i="1"/>
  <c r="J19" i="1"/>
  <c r="G19" i="1"/>
  <c r="J18" i="1"/>
  <c r="J20" i="1" s="1"/>
  <c r="J41" i="1" s="1"/>
  <c r="G18" i="1"/>
  <c r="I14" i="1"/>
  <c r="J13" i="1"/>
  <c r="G13" i="1"/>
  <c r="F13" i="1"/>
  <c r="E13" i="1"/>
  <c r="D13" i="1"/>
  <c r="J12" i="1"/>
  <c r="J11" i="1"/>
  <c r="G11" i="1"/>
  <c r="J10" i="1"/>
  <c r="J9" i="1"/>
  <c r="J8" i="1"/>
  <c r="D8" i="1"/>
  <c r="D14" i="1" s="1"/>
  <c r="J7" i="1"/>
  <c r="F7" i="1"/>
  <c r="F14" i="1" s="1"/>
  <c r="D7" i="1"/>
  <c r="J6" i="1"/>
  <c r="G6" i="1"/>
  <c r="E6" i="1"/>
  <c r="J5" i="1"/>
  <c r="E5" i="1"/>
  <c r="E7" i="1" s="1"/>
  <c r="E8" i="1" s="1"/>
  <c r="J4" i="1"/>
  <c r="J3" i="1"/>
  <c r="J14" i="1" s="1"/>
  <c r="E3" i="1"/>
  <c r="G3" i="1" s="1"/>
  <c r="E14" i="1" l="1"/>
  <c r="G14" i="1"/>
  <c r="J49" i="1"/>
  <c r="F49" i="1"/>
  <c r="G5" i="1"/>
  <c r="G7" i="1"/>
  <c r="F8" i="1"/>
  <c r="G8" i="1" s="1"/>
  <c r="G37" i="1"/>
  <c r="E47" i="1"/>
  <c r="G47" i="1" s="1"/>
  <c r="E31" i="1"/>
  <c r="G31" i="1" s="1"/>
  <c r="G34" i="1"/>
  <c r="E41" i="1" l="1"/>
  <c r="G41" i="1" s="1"/>
  <c r="E49" i="1" l="1"/>
  <c r="G49" i="1" s="1"/>
</calcChain>
</file>

<file path=xl/sharedStrings.xml><?xml version="1.0" encoding="utf-8"?>
<sst xmlns="http://schemas.openxmlformats.org/spreadsheetml/2006/main" count="66" uniqueCount="55">
  <si>
    <t>Detail</t>
  </si>
  <si>
    <t>Actual 2018/19</t>
  </si>
  <si>
    <t>Budget 2019/20</t>
  </si>
  <si>
    <t>2018/2019</t>
  </si>
  <si>
    <t>2019/20</t>
  </si>
  <si>
    <t>Amount over/under budget to date</t>
  </si>
  <si>
    <t>Budget 20/21</t>
  </si>
  <si>
    <t>Actual to date</t>
  </si>
  <si>
    <t>Notes for budget 2020/2021</t>
  </si>
  <si>
    <t>RECEIPTS</t>
  </si>
  <si>
    <t>£</t>
  </si>
  <si>
    <t>Precept</t>
  </si>
  <si>
    <t>Other Receipts - regular</t>
  </si>
  <si>
    <t>VAT reclaimed</t>
  </si>
  <si>
    <t>Council Tax Support Grant</t>
  </si>
  <si>
    <t>New Homes Bonus</t>
  </si>
  <si>
    <t>Total Receipts - regular items</t>
  </si>
  <si>
    <t>Other Receipts - non recurring</t>
  </si>
  <si>
    <t>S106 payments</t>
  </si>
  <si>
    <t>Total Receipts - non recurring</t>
  </si>
  <si>
    <t>TOTAL RECEIPTS</t>
  </si>
  <si>
    <t>PAYMENTS</t>
  </si>
  <si>
    <t>Staff Costs</t>
  </si>
  <si>
    <t>Clerk's Salary</t>
  </si>
  <si>
    <t>1st April 2020 £9.94/hr £2067.52 plus £17/mth £204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</si>
  <si>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</si>
  <si>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</si>
  <si>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</si>
  <si>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</si>
  <si>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</si>
  <si>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</si>
  <si>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£20 ? due to increase?</t>
  </si>
  <si>
    <t>Laptop protection - anti virus</t>
  </si>
  <si>
    <t>Room hire for council meetings</t>
  </si>
  <si>
    <t>£30 per meeting x 6</t>
  </si>
  <si>
    <t>Insurance</t>
  </si>
  <si>
    <t>Subscriptions (LRALC/NALC/Data Protection)</t>
  </si>
  <si>
    <t>?£20 increase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</si>
  <si>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</si>
  <si>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</si>
  <si>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</si>
  <si>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</si>
  <si>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</si>
  <si>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</si>
  <si>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</si>
  <si>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Tree maintance</t>
  </si>
  <si>
    <t>Other payments - grant S137</t>
  </si>
  <si>
    <t>TO BE AGREED FOR 2019/2020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</si>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</sst>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3" fillId="0" borderId="0" xfId="2"/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0" borderId="1" xfId="0" applyNumberFormat="1" applyBorder="1"/>
    <xf numFmtId="3" fontId="4" fillId="2" borderId="1" xfId="1" applyNumberFormat="1" applyFont="1" applyFill="1" applyBorder="1" applyAlignment="1" applyProtection="1"/>
    <xf numFmtId="164" fontId="4" fillId="3" borderId="1" xfId="1" applyNumberFormat="1" applyFont="1" applyFill="1" applyBorder="1" applyAlignment="1" applyProtection="1"/>
    <xf numFmtId="164" fontId="4" fillId="0" borderId="1" xfId="1" applyNumberFormat="1" applyFont="1" applyBorder="1" applyAlignment="1" applyProtection="1"/>
    <xf numFmtId="3" fontId="4" fillId="0" borderId="1" xfId="1" applyNumberFormat="1" applyFont="1" applyBorder="1" applyAlignment="1" applyProtection="1"/>
    <xf numFmtId="164" fontId="5" fillId="0" borderId="2" xfId="1" applyNumberFormat="1" applyFont="1" applyBorder="1" applyAlignment="1" applyProtection="1"/>
    <xf numFmtId="0" fontId="4" fillId="2" borderId="1" xfId="2" applyFont="1" applyFill="1" applyBorder="1"/>
    <xf numFmtId="164" fontId="4" fillId="3" borderId="1" xfId="2" applyNumberFormat="1" applyFont="1" applyFill="1" applyBorder="1"/>
    <xf numFmtId="164" fontId="4" fillId="0" borderId="1" xfId="2" applyNumberFormat="1" applyFont="1" applyBorder="1"/>
    <xf numFmtId="164" fontId="5" fillId="0" borderId="2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7" fillId="0" borderId="3" xfId="1" applyNumberFormat="1" applyFont="1" applyBorder="1" applyAlignment="1" applyProtection="1"/>
    <xf numFmtId="164" fontId="7" fillId="3" borderId="3" xfId="1" applyNumberFormat="1" applyFont="1" applyFill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7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164" fontId="4" fillId="3" borderId="6" xfId="1" applyNumberFormat="1" applyFont="1" applyFill="1" applyBorder="1" applyAlignment="1" applyProtection="1"/>
    <xf numFmtId="3" fontId="4" fillId="0" borderId="6" xfId="1" applyNumberFormat="1" applyFont="1" applyBorder="1" applyAlignment="1" applyProtection="1"/>
    <xf numFmtId="164" fontId="5" fillId="0" borderId="8" xfId="1" applyNumberFormat="1" applyFont="1" applyBorder="1" applyAlignment="1" applyProtection="1"/>
    <xf numFmtId="0" fontId="4" fillId="0" borderId="9" xfId="2" applyFont="1" applyBorder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5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5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0" fontId="7" fillId="0" borderId="9" xfId="2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0" fillId="0" borderId="3" xfId="0" applyNumberFormat="1" applyBorder="1"/>
    <xf numFmtId="164" fontId="2" fillId="0" borderId="11" xfId="0" applyNumberFormat="1" applyFont="1" applyBorder="1"/>
    <xf numFmtId="164" fontId="0" fillId="0" borderId="9" xfId="0" applyNumberFormat="1" applyBorder="1"/>
    <xf numFmtId="0" fontId="0" fillId="0" borderId="1" xfId="0" applyBorder="1"/>
    <xf numFmtId="164" fontId="5" fillId="0" borderId="1" xfId="1" applyNumberFormat="1" applyFont="1" applyBorder="1" applyAlignment="1" applyProtection="1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0" borderId="0" xfId="0" applyNumberFormat="1"/>
  </cellXfs>
  <cellStyles count="3">
    <cellStyle name="Comma" xfId="1" builtinId="3"/>
    <cellStyle name="Normal" xfId="0" builtinId="0"/>
    <cellStyle name="Normal 2" xfId="2" xr:uid="{C549DC1E-F59A-450E-A51B-91D3FDBB36DF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24.06.20/Finance/Accounts%20&amp;%20Bank%20Recs/Cash%20Book,Budget%20&amp;%20Bank%20Recs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3197</v>
          </cell>
          <cell r="H2">
            <v>3197</v>
          </cell>
        </row>
        <row r="3">
          <cell r="D3" t="str">
            <v>Precept</v>
          </cell>
          <cell r="F3">
            <v>3197</v>
          </cell>
          <cell r="H3">
            <v>3197</v>
          </cell>
        </row>
        <row r="6">
          <cell r="H6">
            <v>6394</v>
          </cell>
        </row>
        <row r="10">
          <cell r="F10" t="str">
            <v>NET</v>
          </cell>
          <cell r="H10" t="str">
            <v>TOTAL</v>
          </cell>
        </row>
        <row r="11">
          <cell r="D11" t="str">
            <v>Parish Maintenance</v>
          </cell>
          <cell r="F11">
            <v>1450</v>
          </cell>
          <cell r="H11">
            <v>1740</v>
          </cell>
        </row>
        <row r="12">
          <cell r="D12" t="str">
            <v>Website hosting, support, annual licence, email</v>
          </cell>
          <cell r="F12">
            <v>310</v>
          </cell>
          <cell r="H12">
            <v>372</v>
          </cell>
        </row>
        <row r="13">
          <cell r="D13" t="str">
            <v>Subscriptions (LRALC/NALC/Data Protection)</v>
          </cell>
          <cell r="F13">
            <v>157.93</v>
          </cell>
          <cell r="H13">
            <v>157.93</v>
          </cell>
        </row>
        <row r="14">
          <cell r="D14" t="str">
            <v>Clerk's Salary</v>
          </cell>
          <cell r="F14">
            <v>174.62</v>
          </cell>
          <cell r="H14">
            <v>174.62</v>
          </cell>
        </row>
        <row r="15">
          <cell r="D15" t="str">
            <v>Admin expenses</v>
          </cell>
          <cell r="F15">
            <v>16.8</v>
          </cell>
          <cell r="H15">
            <v>16.8</v>
          </cell>
        </row>
        <row r="16">
          <cell r="D16" t="str">
            <v>Payroll Admin</v>
          </cell>
          <cell r="F16">
            <v>59</v>
          </cell>
          <cell r="H16">
            <v>59</v>
          </cell>
        </row>
        <row r="17">
          <cell r="D17" t="str">
            <v>Grass cutting /maintenance</v>
          </cell>
          <cell r="F17">
            <v>315</v>
          </cell>
          <cell r="H17">
            <v>315</v>
          </cell>
        </row>
        <row r="18">
          <cell r="D18" t="str">
            <v>Clerk's Salary</v>
          </cell>
          <cell r="F18">
            <v>174.62</v>
          </cell>
          <cell r="H18">
            <v>174.62</v>
          </cell>
        </row>
        <row r="19">
          <cell r="D19" t="str">
            <v>Insurance</v>
          </cell>
          <cell r="F19">
            <v>432.46</v>
          </cell>
          <cell r="H19">
            <v>432.46</v>
          </cell>
        </row>
        <row r="20">
          <cell r="D20" t="str">
            <v>Grass cutting /maintenance</v>
          </cell>
          <cell r="F20">
            <v>210</v>
          </cell>
          <cell r="H20">
            <v>210</v>
          </cell>
        </row>
        <row r="21">
          <cell r="D21" t="str">
            <v>Clerk's Salary</v>
          </cell>
          <cell r="F21">
            <v>174.62</v>
          </cell>
          <cell r="H21">
            <v>174.62</v>
          </cell>
        </row>
        <row r="22">
          <cell r="D22" t="str">
            <v xml:space="preserve">Playground inspection </v>
          </cell>
          <cell r="F22">
            <v>85</v>
          </cell>
          <cell r="H22">
            <v>102</v>
          </cell>
        </row>
        <row r="23">
          <cell r="D23" t="str">
            <v>Clerk's Salary</v>
          </cell>
          <cell r="F23">
            <v>174.62</v>
          </cell>
          <cell r="H23">
            <v>174.62</v>
          </cell>
        </row>
        <row r="24">
          <cell r="D24" t="str">
            <v>Grass cutting /maintenance</v>
          </cell>
          <cell r="F24">
            <v>545</v>
          </cell>
          <cell r="H24">
            <v>545</v>
          </cell>
        </row>
        <row r="25">
          <cell r="D25" t="str">
            <v>Clerk's Salary</v>
          </cell>
          <cell r="F25">
            <v>174.62</v>
          </cell>
          <cell r="H25">
            <v>174.62</v>
          </cell>
        </row>
        <row r="26">
          <cell r="D26" t="str">
            <v>Clerk's Salary</v>
          </cell>
          <cell r="F26">
            <v>174.62</v>
          </cell>
          <cell r="H26">
            <v>174.62</v>
          </cell>
        </row>
        <row r="27">
          <cell r="D27" t="str">
            <v>Subscriptions (LRALC/NALC/Data Protection)</v>
          </cell>
          <cell r="F27">
            <v>40</v>
          </cell>
          <cell r="H27">
            <v>40</v>
          </cell>
        </row>
        <row r="28">
          <cell r="D28" t="str">
            <v>Grass cutting /maintenance</v>
          </cell>
          <cell r="F28">
            <v>525</v>
          </cell>
          <cell r="H28">
            <v>525</v>
          </cell>
        </row>
        <row r="29">
          <cell r="D29" t="str">
            <v>Room hire for council meetings</v>
          </cell>
          <cell r="F29">
            <v>23.98</v>
          </cell>
          <cell r="H29">
            <v>28.78</v>
          </cell>
        </row>
        <row r="30">
          <cell r="D30" t="str">
            <v>Clerk's Salary</v>
          </cell>
          <cell r="F30">
            <v>174.62</v>
          </cell>
          <cell r="H30">
            <v>174.62</v>
          </cell>
        </row>
        <row r="33">
          <cell r="F33">
            <v>5392.5099999999993</v>
          </cell>
          <cell r="H33">
            <v>5766.3099999999995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E00A-997A-4CF3-8373-69976569F5D7}">
  <dimension ref="A1:K50"/>
  <sheetViews>
    <sheetView tabSelected="1" workbookViewId="0">
      <selection activeCell="B1" sqref="B1:G1048576"/>
    </sheetView>
  </sheetViews>
  <sheetFormatPr defaultRowHeight="15"/>
  <cols>
    <col min="1" max="1" width="48.140625" bestFit="1" customWidth="1"/>
    <col min="2" max="7" width="0" hidden="1" customWidth="1"/>
  </cols>
  <sheetData>
    <row r="1" spans="1:11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I1" s="6" t="s">
        <v>6</v>
      </c>
      <c r="J1" s="7" t="s">
        <v>7</v>
      </c>
      <c r="K1" s="8" t="s">
        <v>8</v>
      </c>
    </row>
    <row r="2" spans="1:11" ht="18.75">
      <c r="A2" s="9" t="s">
        <v>9</v>
      </c>
      <c r="B2" s="10" t="s">
        <v>10</v>
      </c>
      <c r="C2" s="10" t="s">
        <v>10</v>
      </c>
      <c r="D2" s="11" t="s">
        <v>10</v>
      </c>
      <c r="E2" s="12" t="s">
        <v>10</v>
      </c>
      <c r="F2" s="11" t="s">
        <v>10</v>
      </c>
      <c r="G2" s="13"/>
      <c r="I2" s="14" t="s">
        <v>10</v>
      </c>
      <c r="J2" s="15" t="s">
        <v>10</v>
      </c>
      <c r="K2" s="8"/>
    </row>
    <row r="3" spans="1:11">
      <c r="A3" s="16" t="s">
        <v>11</v>
      </c>
      <c r="B3" s="17">
        <v>5850</v>
      </c>
      <c r="C3" s="17">
        <v>5850</v>
      </c>
      <c r="D3" s="18">
        <v>5850</v>
      </c>
      <c r="E3" s="19">
        <f>SUMIF('[1]Cash Book until Financial End'!D:D,A3,'[1]Cash Book until Financial End'!F:F)</f>
        <v>6394</v>
      </c>
      <c r="F3" s="18">
        <v>6100</v>
      </c>
      <c r="G3" s="20">
        <f>F3-E3</f>
        <v>-294</v>
      </c>
      <c r="I3" s="21">
        <v>6364</v>
      </c>
      <c r="J3" s="22">
        <f>SUMIF('[1]Cash Book until Financial End'!D:D,A3,'[1]Cash Book until Financial End'!H:H)</f>
        <v>6394</v>
      </c>
      <c r="K3" s="8"/>
    </row>
    <row r="4" spans="1:11">
      <c r="A4" s="1" t="s">
        <v>12</v>
      </c>
      <c r="B4" s="17"/>
      <c r="C4" s="17"/>
      <c r="D4" s="18">
        <v>1049</v>
      </c>
      <c r="E4" s="19"/>
      <c r="F4" s="18"/>
      <c r="G4" s="20"/>
      <c r="I4" s="21"/>
      <c r="J4" s="22">
        <f>SUMIF('[1]Cash Book until Financial End'!D:D,A4,'[1]Cash Book until Financial End'!H:H)</f>
        <v>0</v>
      </c>
      <c r="K4" s="8" t="s">
        <v>13</v>
      </c>
    </row>
    <row r="5" spans="1:11">
      <c r="A5" s="16" t="s">
        <v>14</v>
      </c>
      <c r="B5" s="17">
        <v>0</v>
      </c>
      <c r="C5" s="17">
        <v>0</v>
      </c>
      <c r="D5" s="18">
        <v>0</v>
      </c>
      <c r="E5" s="19">
        <f>SUMIF('[1]Cash Book until Financial End'!D:D,A5,'[1]Cash Book until Financial End'!F:F)</f>
        <v>0</v>
      </c>
      <c r="F5" s="18">
        <v>0</v>
      </c>
      <c r="G5" s="20">
        <f>F5-E5</f>
        <v>0</v>
      </c>
      <c r="I5" s="21">
        <v>0</v>
      </c>
      <c r="J5" s="22">
        <f>SUMIF('[1]Cash Book until Financial End'!D:D,A5,'[1]Cash Book until Financial End'!H:H)</f>
        <v>0</v>
      </c>
      <c r="K5" s="8"/>
    </row>
    <row r="6" spans="1:11">
      <c r="A6" s="16" t="s">
        <v>15</v>
      </c>
      <c r="B6" s="17">
        <v>0</v>
      </c>
      <c r="C6" s="17">
        <v>0</v>
      </c>
      <c r="D6" s="18">
        <v>0</v>
      </c>
      <c r="E6" s="19">
        <f>SUMIF('[1]Cash Book until Financial End'!D:D,A6,'[1]Cash Book until Financial End'!F:F)</f>
        <v>0</v>
      </c>
      <c r="F6" s="18">
        <v>0</v>
      </c>
      <c r="G6" s="20">
        <f>F6-E6</f>
        <v>0</v>
      </c>
      <c r="I6" s="21">
        <v>0</v>
      </c>
      <c r="J6" s="22">
        <f>SUMIF('[1]Cash Book until Financial End'!D:D,A6,'[1]Cash Book until Financial End'!H:H)</f>
        <v>0</v>
      </c>
      <c r="K6" s="8"/>
    </row>
    <row r="7" spans="1:11">
      <c r="A7" s="1" t="s">
        <v>12</v>
      </c>
      <c r="B7" s="17">
        <v>0</v>
      </c>
      <c r="C7" s="17">
        <v>0</v>
      </c>
      <c r="D7" s="18">
        <f>SUM(D5:D6)</f>
        <v>0</v>
      </c>
      <c r="E7" s="19">
        <f>SUM(E5:E6)</f>
        <v>0</v>
      </c>
      <c r="F7" s="18">
        <f>SUM(F5:F6)</f>
        <v>0</v>
      </c>
      <c r="G7" s="20">
        <f>F7-E7</f>
        <v>0</v>
      </c>
      <c r="I7" s="21">
        <v>0</v>
      </c>
      <c r="J7" s="22">
        <f>SUMIF('[1]Cash Book until Financial End'!D:D,A7,'[1]Cash Book until Financial End'!H:H)</f>
        <v>0</v>
      </c>
      <c r="K7" s="8"/>
    </row>
    <row r="8" spans="1:11">
      <c r="A8" s="1" t="s">
        <v>16</v>
      </c>
      <c r="B8" s="23">
        <v>5850</v>
      </c>
      <c r="C8" s="23">
        <v>5850</v>
      </c>
      <c r="D8" s="24">
        <f>SUM(D3:D7)</f>
        <v>6899</v>
      </c>
      <c r="E8" s="25">
        <f>E7+E3</f>
        <v>6394</v>
      </c>
      <c r="F8" s="24">
        <f>F7+F3</f>
        <v>6100</v>
      </c>
      <c r="G8" s="26">
        <f>F8-E8</f>
        <v>-294</v>
      </c>
      <c r="I8" s="27">
        <v>6364</v>
      </c>
      <c r="J8" s="22">
        <f>SUMIF('[1]Cash Book until Financial End'!D:D,A8,'[1]Cash Book until Financial End'!H:H)</f>
        <v>0</v>
      </c>
      <c r="K8" s="8"/>
    </row>
    <row r="9" spans="1:11">
      <c r="A9" s="16"/>
      <c r="B9" s="28"/>
      <c r="C9" s="28"/>
      <c r="D9" s="29"/>
      <c r="E9" s="30"/>
      <c r="F9" s="29"/>
      <c r="G9" s="1"/>
      <c r="I9" s="31"/>
      <c r="J9" s="22">
        <f>SUMIF('[1]Cash Book until Financial End'!D:D,A9,'[1]Cash Book until Financial End'!H:H)</f>
        <v>0</v>
      </c>
      <c r="K9" s="8"/>
    </row>
    <row r="10" spans="1:11">
      <c r="A10" s="1" t="s">
        <v>17</v>
      </c>
      <c r="B10" s="32"/>
      <c r="C10" s="32"/>
      <c r="D10" s="33"/>
      <c r="E10" s="34"/>
      <c r="F10" s="33"/>
      <c r="G10" s="16"/>
      <c r="I10" s="35"/>
      <c r="J10" s="22">
        <f>SUMIF('[1]Cash Book until Financial End'!D:D,A10,'[1]Cash Book until Financial End'!H:H)</f>
        <v>0</v>
      </c>
      <c r="K10" s="8"/>
    </row>
    <row r="11" spans="1:11">
      <c r="A11" s="16" t="s">
        <v>18</v>
      </c>
      <c r="B11" s="32">
        <v>7634.1900000000005</v>
      </c>
      <c r="C11" s="32">
        <v>9371.36</v>
      </c>
      <c r="D11" s="36">
        <v>7634</v>
      </c>
      <c r="E11" s="19">
        <v>5044.33</v>
      </c>
      <c r="F11" s="18">
        <v>5044.33</v>
      </c>
      <c r="G11" s="20">
        <f>SUM(F11-E11)</f>
        <v>0</v>
      </c>
      <c r="I11" s="21">
        <v>0</v>
      </c>
      <c r="J11" s="22">
        <f>SUMIF('[1]Cash Book until Financial End'!D:D,A11,'[1]Cash Book until Financial End'!H:H)</f>
        <v>0</v>
      </c>
      <c r="K11" s="8"/>
    </row>
    <row r="12" spans="1:11">
      <c r="A12" s="37" t="s">
        <v>17</v>
      </c>
      <c r="B12" s="38"/>
      <c r="C12" s="38"/>
      <c r="D12" s="39"/>
      <c r="E12" s="40">
        <v>350</v>
      </c>
      <c r="F12" s="41"/>
      <c r="G12" s="42"/>
      <c r="I12" s="43">
        <v>0</v>
      </c>
      <c r="J12" s="22">
        <f>SUMIF('[1]Cash Book until Financial End'!D:D,A12,'[1]Cash Book until Financial End'!H:H)</f>
        <v>0</v>
      </c>
      <c r="K12" s="8"/>
    </row>
    <row r="13" spans="1:11" ht="15.75" thickBot="1">
      <c r="A13" s="44" t="s">
        <v>19</v>
      </c>
      <c r="B13" s="45">
        <v>7634.1900000000005</v>
      </c>
      <c r="C13" s="45">
        <v>9371.36</v>
      </c>
      <c r="D13" s="41">
        <f>SUM(D11:D11)</f>
        <v>7634</v>
      </c>
      <c r="E13" s="40">
        <f>SUM(E11:E12)</f>
        <v>5394.33</v>
      </c>
      <c r="F13" s="41">
        <f>SUM(F11:F11)</f>
        <v>5044.33</v>
      </c>
      <c r="G13" s="42">
        <f>F13-E13</f>
        <v>-350</v>
      </c>
      <c r="I13" s="43">
        <v>0</v>
      </c>
      <c r="J13" s="22">
        <f>SUMIF('[1]Cash Book until Financial End'!D:D,A13,'[1]Cash Book until Financial End'!H:H)</f>
        <v>0</v>
      </c>
      <c r="K13" s="8"/>
    </row>
    <row r="14" spans="1:11" ht="16.5" thickTop="1" thickBot="1">
      <c r="A14" s="46" t="s">
        <v>20</v>
      </c>
      <c r="B14" s="47">
        <v>13484.19</v>
      </c>
      <c r="C14" s="47">
        <v>15221.36</v>
      </c>
      <c r="D14" s="48">
        <f>SUM(D8+D13)</f>
        <v>14533</v>
      </c>
      <c r="E14" s="49">
        <f>E13+E7+E3</f>
        <v>11788.33</v>
      </c>
      <c r="F14" s="50">
        <f>F13+F7+F3</f>
        <v>11144.33</v>
      </c>
      <c r="G14" s="51">
        <f>F14-E14</f>
        <v>-644</v>
      </c>
      <c r="I14" s="52">
        <f>SUM(I8+I13)</f>
        <v>6364</v>
      </c>
      <c r="J14" s="7">
        <f>SUM(J3:J13)</f>
        <v>6394</v>
      </c>
      <c r="K14" s="8"/>
    </row>
    <row r="15" spans="1:11" ht="15.75" thickTop="1">
      <c r="A15" s="53"/>
      <c r="B15" s="54"/>
      <c r="C15" s="54"/>
      <c r="D15" s="55"/>
      <c r="E15" s="56"/>
      <c r="F15" s="55"/>
      <c r="G15" s="57"/>
      <c r="I15" s="58"/>
      <c r="J15" s="22"/>
      <c r="K15" s="8"/>
    </row>
    <row r="16" spans="1:11" ht="15.75">
      <c r="A16" s="59" t="s">
        <v>21</v>
      </c>
      <c r="B16" s="32"/>
      <c r="C16" s="32"/>
      <c r="D16" s="33"/>
      <c r="E16" s="34"/>
      <c r="F16" s="33"/>
      <c r="G16" s="16"/>
      <c r="I16" s="35"/>
      <c r="J16" s="22"/>
      <c r="K16" s="8"/>
    </row>
    <row r="17" spans="1:11">
      <c r="A17" s="1" t="s">
        <v>22</v>
      </c>
      <c r="B17" s="32"/>
      <c r="C17" s="32"/>
      <c r="D17" s="33"/>
      <c r="E17" s="34"/>
      <c r="F17" s="33"/>
      <c r="G17" s="16"/>
      <c r="I17" s="35"/>
      <c r="J17" s="22"/>
      <c r="K17" s="8"/>
    </row>
    <row r="18" spans="1:11">
      <c r="A18" s="16" t="s">
        <v>23</v>
      </c>
      <c r="B18" s="17">
        <v>2243.75</v>
      </c>
      <c r="C18" s="17">
        <v>1900</v>
      </c>
      <c r="D18" s="18">
        <v>2418</v>
      </c>
      <c r="E18" s="19">
        <v>2095.44</v>
      </c>
      <c r="F18" s="18">
        <v>2072</v>
      </c>
      <c r="G18" s="20">
        <f>F18-E18</f>
        <v>-23.440000000000055</v>
      </c>
      <c r="I18" s="21">
        <v>2276</v>
      </c>
      <c r="J18" s="22">
        <f>SUMIF('[1]Cash Book until Financial End'!D:D,A18,'[1]Cash Book until Financial End'!H:H)</f>
        <v>1222.3400000000001</v>
      </c>
      <c r="K18" s="8" t="s">
        <v>24</v>
      </c>
    </row>
    <row r="19" spans="1:11" ht="15.75" thickBot="1">
      <c r="A19" s="37" t="s">
        <v>25</v>
      </c>
      <c r="B19" s="45">
        <v>30</v>
      </c>
      <c r="C19" s="45">
        <v>60</v>
      </c>
      <c r="D19" s="41">
        <v>30</v>
      </c>
      <c r="E19" s="40">
        <v>42</v>
      </c>
      <c r="F19" s="41">
        <v>60</v>
      </c>
      <c r="G19" s="42">
        <f>F19-E19</f>
        <v>18</v>
      </c>
      <c r="I19" s="43">
        <v>60</v>
      </c>
      <c r="J19" s="22">
        <f>SUMIF('[1]Cash Book until Financial End'!D:D,A19,'[1]Cash Book until Financial End'!H:H)</f>
        <v>59</v>
      </c>
      <c r="K19" s="8"/>
    </row>
    <row r="20" spans="1:11" ht="16.5" thickTop="1" thickBot="1">
      <c r="A20" s="46" t="s">
        <v>26</v>
      </c>
      <c r="B20" s="60">
        <v>2273.75</v>
      </c>
      <c r="C20" s="60">
        <v>1960</v>
      </c>
      <c r="D20" s="61">
        <f>SUM(D18:D19)</f>
        <v>2448</v>
      </c>
      <c r="E20" s="62">
        <f>SUM(E18:E19)</f>
        <v>2137.44</v>
      </c>
      <c r="F20" s="61">
        <f>SUM(F18:F19)</f>
        <v>2132</v>
      </c>
      <c r="G20" s="63">
        <f>F20-E20</f>
        <v>-5.4400000000000546</v>
      </c>
      <c r="I20" s="64">
        <f>SUM(I18:I19)</f>
        <v>2336</v>
      </c>
      <c r="J20" s="7">
        <f>SUM(J18:J19)</f>
        <v>1281.3400000000001</v>
      </c>
      <c r="K20" s="8"/>
    </row>
    <row r="21" spans="1:11" ht="15.75" thickTop="1">
      <c r="A21" s="53" t="s">
        <v>27</v>
      </c>
      <c r="B21" s="65"/>
      <c r="C21" s="65"/>
      <c r="D21" s="66"/>
      <c r="E21" s="67"/>
      <c r="F21" s="66"/>
      <c r="G21" s="68"/>
      <c r="I21" s="69"/>
      <c r="J21" s="22"/>
      <c r="K21" s="8"/>
    </row>
    <row r="22" spans="1:11">
      <c r="A22" s="16" t="s">
        <v>28</v>
      </c>
      <c r="B22" s="17">
        <v>49.93</v>
      </c>
      <c r="C22" s="17">
        <v>250</v>
      </c>
      <c r="D22" s="18">
        <v>220</v>
      </c>
      <c r="E22" s="19">
        <f>SUMIF('[1]Cash Book until Financial End'!D:D,A22,'[1]Cash Book until Financial End'!H:H)</f>
        <v>16.8</v>
      </c>
      <c r="F22" s="18">
        <v>250</v>
      </c>
      <c r="G22" s="20">
        <f t="shared" ref="G22:G31" si="0">F22-E22</f>
        <v>233.2</v>
      </c>
      <c r="I22" s="21">
        <v>100</v>
      </c>
      <c r="J22" s="22">
        <f>SUMIF('[1]Cash Book until Financial End'!D:D,A22,'[1]Cash Book until Financial End'!H:H)</f>
        <v>16.8</v>
      </c>
      <c r="K22" s="8"/>
    </row>
    <row r="23" spans="1:11">
      <c r="A23" s="16" t="s">
        <v>29</v>
      </c>
      <c r="B23" s="17">
        <v>0</v>
      </c>
      <c r="C23" s="17">
        <v>0</v>
      </c>
      <c r="D23" s="18">
        <v>0</v>
      </c>
      <c r="E23" s="19">
        <f>SUMIF('[1]Cash Book until Financial End'!D:D,A23,'[1]Cash Book until Financial End'!H:H)</f>
        <v>0</v>
      </c>
      <c r="F23" s="18">
        <v>0</v>
      </c>
      <c r="G23" s="20">
        <f t="shared" si="0"/>
        <v>0</v>
      </c>
      <c r="I23" s="21">
        <v>0</v>
      </c>
      <c r="J23" s="22">
        <f>SUMIF('[1]Cash Book until Financial End'!D:D,A23,'[1]Cash Book until Financial End'!H:H)</f>
        <v>0</v>
      </c>
      <c r="K23" s="8"/>
    </row>
    <row r="24" spans="1:11">
      <c r="A24" s="16" t="s">
        <v>30</v>
      </c>
      <c r="B24" s="17">
        <v>300</v>
      </c>
      <c r="C24" s="17">
        <v>300</v>
      </c>
      <c r="D24" s="18">
        <v>300</v>
      </c>
      <c r="E24" s="19">
        <f>SUMIF('[1]Cash Book until Financial End'!D:D,A24,'[1]Cash Book until Financial End'!H:H)</f>
        <v>372</v>
      </c>
      <c r="F24" s="18">
        <v>300</v>
      </c>
      <c r="G24" s="20">
        <f t="shared" si="0"/>
        <v>-72</v>
      </c>
      <c r="I24" s="21">
        <v>320</v>
      </c>
      <c r="J24" s="22">
        <f>SUMIF('[1]Cash Book until Financial End'!D:D,A24,'[1]Cash Book until Financial End'!H:H)</f>
        <v>372</v>
      </c>
      <c r="K24" s="8" t="s">
        <v>31</v>
      </c>
    </row>
    <row r="25" spans="1:11">
      <c r="A25" s="16" t="s">
        <v>32</v>
      </c>
      <c r="B25" s="17">
        <v>0</v>
      </c>
      <c r="C25" s="17">
        <v>0</v>
      </c>
      <c r="D25" s="18">
        <v>0</v>
      </c>
      <c r="E25" s="19">
        <f>SUMIF('[1]Cash Book until Financial End'!D:D,A25,'[1]Cash Book until Financial End'!H:H)</f>
        <v>0</v>
      </c>
      <c r="F25" s="18">
        <v>0</v>
      </c>
      <c r="G25" s="20">
        <f t="shared" si="0"/>
        <v>0</v>
      </c>
      <c r="I25" s="21">
        <v>0</v>
      </c>
      <c r="J25" s="22">
        <f>SUMIF('[1]Cash Book until Financial End'!D:D,A25,'[1]Cash Book until Financial End'!H:H)</f>
        <v>0</v>
      </c>
      <c r="K25" s="8"/>
    </row>
    <row r="26" spans="1:11">
      <c r="A26" s="16" t="s">
        <v>33</v>
      </c>
      <c r="B26" s="17">
        <v>120</v>
      </c>
      <c r="C26" s="17">
        <v>150</v>
      </c>
      <c r="D26" s="18">
        <v>120</v>
      </c>
      <c r="E26" s="19">
        <f>SUMIF('[1]Cash Book until Financial End'!D:D,A26,'[1]Cash Book until Financial End'!H:H)</f>
        <v>28.78</v>
      </c>
      <c r="F26" s="18">
        <v>150</v>
      </c>
      <c r="G26" s="20">
        <f t="shared" si="0"/>
        <v>121.22</v>
      </c>
      <c r="I26" s="21">
        <v>180</v>
      </c>
      <c r="J26" s="22">
        <f>SUMIF('[1]Cash Book until Financial End'!D:D,A26,'[1]Cash Book until Financial End'!H:H)</f>
        <v>28.78</v>
      </c>
      <c r="K26" s="8" t="s">
        <v>34</v>
      </c>
    </row>
    <row r="27" spans="1:11">
      <c r="A27" s="16" t="s">
        <v>35</v>
      </c>
      <c r="B27" s="17">
        <v>304.49</v>
      </c>
      <c r="C27" s="17">
        <v>350</v>
      </c>
      <c r="D27" s="18">
        <v>304</v>
      </c>
      <c r="E27" s="19">
        <f>SUMIF('[1]Cash Book until Financial End'!D:D,A27,'[1]Cash Book until Financial End'!H:H)</f>
        <v>432.46</v>
      </c>
      <c r="F27" s="18">
        <v>473</v>
      </c>
      <c r="G27" s="20">
        <f t="shared" si="0"/>
        <v>40.54000000000002</v>
      </c>
      <c r="I27" s="21">
        <v>438</v>
      </c>
      <c r="J27" s="22">
        <f>SUMIF('[1]Cash Book until Financial End'!D:D,A27,'[1]Cash Book until Financial End'!H:H)</f>
        <v>432.46</v>
      </c>
      <c r="K27" s="8"/>
    </row>
    <row r="28" spans="1:11">
      <c r="A28" s="16" t="s">
        <v>36</v>
      </c>
      <c r="B28" s="17">
        <v>178.04</v>
      </c>
      <c r="C28" s="17">
        <v>200</v>
      </c>
      <c r="D28" s="18">
        <v>178</v>
      </c>
      <c r="E28" s="19">
        <f>SUMIF('[1]Cash Book until Financial End'!D:D,A28,'[1]Cash Book until Financial End'!H:H)</f>
        <v>197.93</v>
      </c>
      <c r="F28" s="18">
        <v>220</v>
      </c>
      <c r="G28" s="20">
        <f t="shared" si="0"/>
        <v>22.069999999999993</v>
      </c>
      <c r="I28" s="21">
        <v>230</v>
      </c>
      <c r="J28" s="22">
        <f>SUMIF('[1]Cash Book until Financial End'!D:D,A28,'[1]Cash Book until Financial End'!H:H)</f>
        <v>197.93</v>
      </c>
      <c r="K28" s="8" t="s">
        <v>37</v>
      </c>
    </row>
    <row r="29" spans="1:11">
      <c r="A29" s="16" t="s">
        <v>38</v>
      </c>
      <c r="B29" s="17">
        <v>50</v>
      </c>
      <c r="C29" s="17">
        <v>160</v>
      </c>
      <c r="D29" s="18">
        <v>60</v>
      </c>
      <c r="E29" s="19">
        <f>SUMIF('[1]Cash Book until Financial End'!D:D,A29,'[1]Cash Book until Financial End'!H:H)</f>
        <v>0</v>
      </c>
      <c r="F29" s="18">
        <v>160</v>
      </c>
      <c r="G29" s="20">
        <f t="shared" si="0"/>
        <v>160</v>
      </c>
      <c r="I29" s="21">
        <v>50</v>
      </c>
      <c r="J29" s="22">
        <f>SUMIF('[1]Cash Book until Financial End'!D:D,A29,'[1]Cash Book until Financial End'!H:H)</f>
        <v>0</v>
      </c>
      <c r="K29" s="8"/>
    </row>
    <row r="30" spans="1:11" ht="15.75" thickBot="1">
      <c r="A30" s="37" t="s">
        <v>39</v>
      </c>
      <c r="B30" s="45">
        <v>0</v>
      </c>
      <c r="C30" s="45">
        <v>0</v>
      </c>
      <c r="D30" s="41">
        <v>0</v>
      </c>
      <c r="E30" s="40">
        <f>SUMIF('[1]Cash Book until Financial End'!D:D,A30,'[1]Cash Book until Financial End'!H:H)</f>
        <v>0</v>
      </c>
      <c r="F30" s="41">
        <v>100</v>
      </c>
      <c r="G30" s="42">
        <f t="shared" si="0"/>
        <v>100</v>
      </c>
      <c r="I30" s="43">
        <v>0</v>
      </c>
      <c r="J30" s="22">
        <f>SUMIF('[1]Cash Book until Financial End'!D:D,A30,'[1]Cash Book until Financial End'!H:H)</f>
        <v>0</v>
      </c>
      <c r="K30" s="8"/>
    </row>
    <row r="31" spans="1:11" ht="16.5" thickTop="1" thickBot="1">
      <c r="A31" s="46" t="s">
        <v>27</v>
      </c>
      <c r="B31" s="60">
        <v>1002.46</v>
      </c>
      <c r="C31" s="60">
        <v>1410</v>
      </c>
      <c r="D31" s="61">
        <f>SUM(D22:D30)</f>
        <v>1182</v>
      </c>
      <c r="E31" s="70">
        <f>SUM(E22:E30)</f>
        <v>1047.97</v>
      </c>
      <c r="F31" s="61">
        <f>SUM(F22:F30)</f>
        <v>1653</v>
      </c>
      <c r="G31" s="71">
        <f t="shared" si="0"/>
        <v>605.03</v>
      </c>
      <c r="I31" s="52">
        <f>SUM(I22:I30)</f>
        <v>1318</v>
      </c>
      <c r="J31" s="7">
        <f>SUM(J22:J30)</f>
        <v>1047.97</v>
      </c>
      <c r="K31" s="8"/>
    </row>
    <row r="32" spans="1:11" ht="15.75" thickTop="1">
      <c r="A32" s="53" t="s">
        <v>40</v>
      </c>
      <c r="B32" s="65"/>
      <c r="C32" s="65"/>
      <c r="D32" s="66"/>
      <c r="E32" s="67"/>
      <c r="F32" s="66"/>
      <c r="G32" s="68"/>
      <c r="I32" s="69"/>
      <c r="J32" s="22"/>
      <c r="K32" s="8"/>
    </row>
    <row r="33" spans="1:11">
      <c r="A33" s="16" t="s">
        <v>41</v>
      </c>
      <c r="B33" s="17">
        <v>0</v>
      </c>
      <c r="C33" s="17">
        <v>100</v>
      </c>
      <c r="D33" s="18">
        <v>0</v>
      </c>
      <c r="E33" s="19">
        <v>0</v>
      </c>
      <c r="F33" s="18">
        <v>100</v>
      </c>
      <c r="G33" s="20">
        <f>F33-E33</f>
        <v>100</v>
      </c>
      <c r="I33" s="21">
        <v>110</v>
      </c>
      <c r="J33" s="22">
        <f>SUMIF('[1]Cash Book until Financial End'!D:D,A33,'[1]Cash Book until Financial End'!H:H)</f>
        <v>102</v>
      </c>
      <c r="K33" s="8"/>
    </row>
    <row r="34" spans="1:11">
      <c r="A34" s="16" t="s">
        <v>42</v>
      </c>
      <c r="B34" s="17">
        <v>0</v>
      </c>
      <c r="C34" s="17">
        <v>100</v>
      </c>
      <c r="D34" s="18">
        <v>0</v>
      </c>
      <c r="E34" s="19">
        <f>SUMIF('[1]Cash Book until Financial End'!D:D,A34,'[1]Cash Book until Financial End'!H:H)</f>
        <v>0</v>
      </c>
      <c r="F34" s="18">
        <v>100</v>
      </c>
      <c r="G34" s="20">
        <f>F34-E34</f>
        <v>100</v>
      </c>
      <c r="I34" s="21">
        <v>100</v>
      </c>
      <c r="J34" s="22">
        <f>SUMIF('[1]Cash Book until Financial End'!D:D,A34,'[1]Cash Book until Financial End'!H:H)</f>
        <v>0</v>
      </c>
      <c r="K34" s="8"/>
    </row>
    <row r="35" spans="1:11">
      <c r="A35" s="16" t="s">
        <v>43</v>
      </c>
      <c r="B35" s="17">
        <v>1235</v>
      </c>
      <c r="C35" s="17">
        <v>1860</v>
      </c>
      <c r="D35" s="18">
        <v>1235</v>
      </c>
      <c r="E35" s="19">
        <f>SUMIF('[1]Cash Book until Financial End'!D:D,A35,'[1]Cash Book until Financial End'!H:H)</f>
        <v>1595</v>
      </c>
      <c r="F35" s="18">
        <v>1400</v>
      </c>
      <c r="G35" s="20">
        <f>F35-E35</f>
        <v>-195</v>
      </c>
      <c r="I35" s="21">
        <v>1900</v>
      </c>
      <c r="J35" s="22">
        <f>SUMIF('[1]Cash Book until Financial End'!D:D,A35,'[1]Cash Book until Financial End'!H:H)</f>
        <v>1595</v>
      </c>
      <c r="K35" s="8"/>
    </row>
    <row r="36" spans="1:11" ht="15.75" thickBot="1">
      <c r="A36" s="37" t="s">
        <v>44</v>
      </c>
      <c r="B36" s="45">
        <v>0</v>
      </c>
      <c r="C36" s="45">
        <v>200</v>
      </c>
      <c r="D36" s="41">
        <v>0</v>
      </c>
      <c r="E36" s="19">
        <f>SUMIF('[1]Cash Book until Financial End'!D:D,A36,'[1]Cash Book until Financial End'!H:H)</f>
        <v>1740</v>
      </c>
      <c r="F36" s="41">
        <v>715</v>
      </c>
      <c r="G36" s="42">
        <f>F36-E36</f>
        <v>-1025</v>
      </c>
      <c r="I36" s="43">
        <v>500</v>
      </c>
      <c r="J36" s="22">
        <f>SUMIF('[1]Cash Book until Financial End'!D:D,A36,'[1]Cash Book until Financial End'!H:H)</f>
        <v>1740</v>
      </c>
      <c r="K36" s="8" t="s">
        <v>45</v>
      </c>
    </row>
    <row r="37" spans="1:11" ht="16.5" thickTop="1" thickBot="1">
      <c r="A37" s="46" t="s">
        <v>40</v>
      </c>
      <c r="B37" s="60">
        <v>1235</v>
      </c>
      <c r="C37" s="60">
        <v>2260</v>
      </c>
      <c r="D37" s="61">
        <f>SUM(D33:D36)</f>
        <v>1235</v>
      </c>
      <c r="E37" s="70">
        <f>SUM(E33:E36)</f>
        <v>3335</v>
      </c>
      <c r="F37" s="61">
        <f>SUM(F33:F36)</f>
        <v>2315</v>
      </c>
      <c r="G37" s="71">
        <f>F37-E37</f>
        <v>-1020</v>
      </c>
      <c r="I37" s="52">
        <f>SUM(I33:I36)</f>
        <v>2610</v>
      </c>
      <c r="J37" s="7">
        <f>SUM(J33:J36)</f>
        <v>3437</v>
      </c>
      <c r="K37" s="8"/>
    </row>
    <row r="38" spans="1:11" ht="15.75" thickTop="1">
      <c r="A38" s="68"/>
      <c r="B38" s="65"/>
      <c r="C38" s="65"/>
      <c r="D38" s="66"/>
      <c r="E38" s="67"/>
      <c r="F38" s="66"/>
      <c r="G38" s="68"/>
      <c r="I38" s="69"/>
      <c r="J38" s="22"/>
      <c r="K38" s="8"/>
    </row>
    <row r="39" spans="1:11">
      <c r="A39" s="1" t="s">
        <v>46</v>
      </c>
      <c r="B39" s="17">
        <v>220</v>
      </c>
      <c r="C39" s="17">
        <v>220</v>
      </c>
      <c r="D39" s="18">
        <v>220</v>
      </c>
      <c r="E39" s="19">
        <v>0</v>
      </c>
      <c r="F39" s="18">
        <v>0</v>
      </c>
      <c r="G39" s="20">
        <f>F39-E39</f>
        <v>0</v>
      </c>
      <c r="I39" s="21">
        <v>100</v>
      </c>
      <c r="J39" s="22">
        <f>SUMIF('[1]Cash Book until Financial End'!D:D,A39,'[1]Cash Book until Financial End'!H:H)</f>
        <v>0</v>
      </c>
      <c r="K39" s="8" t="s">
        <v>47</v>
      </c>
    </row>
    <row r="40" spans="1:11" ht="15.75" thickBot="1">
      <c r="A40" s="37"/>
      <c r="B40" s="38"/>
      <c r="C40" s="38"/>
      <c r="D40" s="72"/>
      <c r="E40" s="73"/>
      <c r="F40" s="72"/>
      <c r="G40" s="37"/>
      <c r="I40" s="74"/>
      <c r="J40" s="75"/>
      <c r="K40" s="8"/>
    </row>
    <row r="41" spans="1:11" ht="16.5" thickTop="1" thickBot="1">
      <c r="A41" s="46" t="s">
        <v>48</v>
      </c>
      <c r="B41" s="47">
        <v>4731.21</v>
      </c>
      <c r="C41" s="47">
        <v>5850</v>
      </c>
      <c r="D41" s="50">
        <f>SUM(D39,D37,D31,D20)</f>
        <v>5085</v>
      </c>
      <c r="E41" s="49">
        <f>SUM(E39,E37,E31,E20)</f>
        <v>6520.41</v>
      </c>
      <c r="F41" s="50">
        <f>SUM(F39,F37,F31,F20)</f>
        <v>6100</v>
      </c>
      <c r="G41" s="51">
        <f>F41-E41</f>
        <v>-420.40999999999985</v>
      </c>
      <c r="I41" s="52">
        <f>SUM(I20+I31+I37+I39)</f>
        <v>6364</v>
      </c>
      <c r="J41" s="76">
        <f>SUM(J20+J31+J37+J39)</f>
        <v>5766.31</v>
      </c>
      <c r="K41" s="8"/>
    </row>
    <row r="42" spans="1:11" ht="15.75" thickTop="1">
      <c r="A42" s="53"/>
      <c r="B42" s="65"/>
      <c r="C42" s="65"/>
      <c r="D42" s="66"/>
      <c r="E42" s="67"/>
      <c r="F42" s="66"/>
      <c r="G42" s="68"/>
      <c r="I42" s="69"/>
      <c r="J42" s="77"/>
      <c r="K42" s="8"/>
    </row>
    <row r="43" spans="1:11">
      <c r="A43" s="1" t="s">
        <v>49</v>
      </c>
      <c r="B43" s="32"/>
      <c r="C43" s="32"/>
      <c r="D43" s="33"/>
      <c r="E43" s="34"/>
      <c r="F43" s="33"/>
      <c r="G43" s="16"/>
      <c r="I43" s="35"/>
      <c r="J43" s="22"/>
      <c r="K43" s="8"/>
    </row>
    <row r="44" spans="1:11">
      <c r="A44" s="16" t="s">
        <v>50</v>
      </c>
      <c r="B44" s="17">
        <v>0</v>
      </c>
      <c r="C44" s="17">
        <v>0</v>
      </c>
      <c r="D44" s="18">
        <v>0</v>
      </c>
      <c r="E44" s="19">
        <v>0</v>
      </c>
      <c r="F44" s="18">
        <v>0</v>
      </c>
      <c r="G44" s="20">
        <f>F44-E44</f>
        <v>0</v>
      </c>
      <c r="I44" s="21">
        <v>0</v>
      </c>
      <c r="J44" s="19">
        <f>SUMIF('[1]Cash Book until Financial End'!D:D,A44,'[1]Cash Book until Financial End'!H:H)</f>
        <v>0</v>
      </c>
      <c r="K44" s="8"/>
    </row>
    <row r="45" spans="1:11">
      <c r="A45" s="16" t="s">
        <v>51</v>
      </c>
      <c r="B45" s="17">
        <v>0</v>
      </c>
      <c r="C45" s="17">
        <v>0</v>
      </c>
      <c r="D45" s="18">
        <v>0</v>
      </c>
      <c r="E45" s="19">
        <f>SUMIF('[1]Cash Book until Financial End'!D:D,A45,'[1]Cash Book until Financial End'!H:H)</f>
        <v>0</v>
      </c>
      <c r="F45" s="18">
        <v>0</v>
      </c>
      <c r="G45" s="20">
        <f>F45-E45</f>
        <v>0</v>
      </c>
      <c r="I45" s="21">
        <v>0</v>
      </c>
      <c r="J45" s="19">
        <f>SUMIF('[1]Cash Book until Financial End'!D:D,A45,'[1]Cash Book until Financial End'!H:H)</f>
        <v>0</v>
      </c>
      <c r="K45" s="8"/>
    </row>
    <row r="46" spans="1:11" ht="15.75" thickBot="1">
      <c r="A46" s="37" t="s">
        <v>52</v>
      </c>
      <c r="B46" s="45">
        <v>10517.49</v>
      </c>
      <c r="C46" s="45">
        <v>9371</v>
      </c>
      <c r="D46" s="41">
        <v>10966</v>
      </c>
      <c r="E46" s="19">
        <f>SUMIF('[1]Cash Book until Financial End'!D:D,A46,'[1]Cash Book until Financial End'!H:H)</f>
        <v>0</v>
      </c>
      <c r="F46" s="41">
        <v>0</v>
      </c>
      <c r="G46" s="42">
        <f>F46-E46</f>
        <v>0</v>
      </c>
      <c r="I46" s="43">
        <v>0</v>
      </c>
      <c r="J46" s="19">
        <f>SUMIF('[1]Cash Book until Financial End'!D:D,A46,'[1]Cash Book until Financial End'!H:H)</f>
        <v>0</v>
      </c>
      <c r="K46" s="8"/>
    </row>
    <row r="47" spans="1:11" ht="16.5" thickTop="1" thickBot="1">
      <c r="A47" s="46" t="s">
        <v>53</v>
      </c>
      <c r="B47" s="47">
        <v>10517.49</v>
      </c>
      <c r="C47" s="47">
        <v>9371</v>
      </c>
      <c r="D47" s="50">
        <f>SUM(D44:D46)</f>
        <v>10966</v>
      </c>
      <c r="E47" s="49">
        <f>SUM(E44:E46)</f>
        <v>0</v>
      </c>
      <c r="F47" s="50">
        <f>SUM(F44:F46)</f>
        <v>0</v>
      </c>
      <c r="G47" s="51">
        <f>F47-E47</f>
        <v>0</v>
      </c>
      <c r="I47" s="52">
        <f>SUM(I44:I46)</f>
        <v>0</v>
      </c>
      <c r="J47" s="7">
        <f>SUM(J44:J46)</f>
        <v>0</v>
      </c>
      <c r="K47" s="8"/>
    </row>
    <row r="48" spans="1:11" ht="15.75" thickTop="1">
      <c r="A48" s="53"/>
      <c r="B48" s="54"/>
      <c r="C48" s="54"/>
      <c r="D48" s="55"/>
      <c r="E48" s="56"/>
      <c r="F48" s="55"/>
      <c r="G48" s="57"/>
      <c r="I48" s="58"/>
      <c r="J48" s="22"/>
      <c r="K48" s="8"/>
    </row>
    <row r="49" spans="1:11">
      <c r="A49" s="1" t="s">
        <v>54</v>
      </c>
      <c r="B49" s="23">
        <v>15248.7</v>
      </c>
      <c r="C49" s="23">
        <v>15221</v>
      </c>
      <c r="D49" s="24">
        <f>D47+D41</f>
        <v>16051</v>
      </c>
      <c r="E49" s="25">
        <f>E47+E41</f>
        <v>6520.41</v>
      </c>
      <c r="F49" s="24">
        <f>F47+F41</f>
        <v>6100</v>
      </c>
      <c r="G49" s="26">
        <f>F49-E49</f>
        <v>-420.40999999999985</v>
      </c>
      <c r="H49" s="78"/>
      <c r="I49" s="79">
        <f>SUM(I41+I47)</f>
        <v>6364</v>
      </c>
      <c r="J49" s="7">
        <f>SUM(J41+J47)</f>
        <v>5766.31</v>
      </c>
      <c r="K49" s="8"/>
    </row>
    <row r="50" spans="1:11">
      <c r="A50" s="8"/>
      <c r="B50" s="8"/>
      <c r="C50" s="8"/>
      <c r="D50" s="80"/>
      <c r="E50" s="81"/>
      <c r="F50" s="80"/>
      <c r="G50" s="8"/>
      <c r="I50" s="82"/>
      <c r="J50" s="83"/>
      <c r="K50" s="8"/>
    </row>
  </sheetData>
  <conditionalFormatting sqref="I1:I50 G1:G5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2020-10-29T18:30:31Z</dcterms:created>
  <dcterms:modified xsi:type="dcterms:W3CDTF">2020-10-29T18:32:22Z</dcterms:modified>
</cp:coreProperties>
</file>